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道闸、监控 " sheetId="4" r:id="rId1"/>
  </sheets>
  <definedNames>
    <definedName name="_xlnm._FilterDatabase" localSheetId="0" hidden="1">'道闸、监控 '!$A$3:$I$258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<sst xmlns="http://schemas.openxmlformats.org/spreadsheetml/2006/main" count="762" uniqueCount="126">
  <si>
    <t>四面山景区停车场及配套设施升级改造项目限价清单</t>
  </si>
  <si>
    <t>1、东门车库以及2号停车场道闸</t>
  </si>
  <si>
    <t>序号</t>
  </si>
  <si>
    <t>项目名称</t>
  </si>
  <si>
    <t>项目特征</t>
  </si>
  <si>
    <t>计量单位</t>
  </si>
  <si>
    <t>工程量</t>
  </si>
  <si>
    <t>综合单价</t>
  </si>
  <si>
    <t>合价</t>
  </si>
  <si>
    <t>备注</t>
  </si>
  <si>
    <t>道闸</t>
  </si>
  <si>
    <t>采用一体化机芯，平行齿轮减速连杆传动，传动平稳、效率高
侧贴式安装，安装方便、结构紧凑
齿轮碳钢材质，淬火处理工艺，抗磨损、抗冲击，寿命长
直流无刷电机、输出力矩大、体积小，噪音低，精确智能控制
支持遇阻反弹，开优先保护功能
直流变频控制，快速抬杆慢速落杆，运行平稳
事件日志记录、方便操作追踪
支持红外，地感，雷达等多种防砸
支持故障码数码管检测，日志记录、丰富状态指示，故障码数码管显示、问题定位快捷、方便维护
手动开闸功能：停电时可转动手轮，使道闸保持开状态
接口参数
开/关到位输出接口：各1组
开/关/停控制信号接口：各1组
红外/地感防砸信号接口：1组
485控制接口：1组
一般规范
杆子类型：直杆
道闸系列：四系列
工作温度和湿度：-30~70 °C 
尺寸(mm)：370*262*1060
防护等级：IP54
工作电压：AC220V
电机类型：直流无刷
运行噪声：60分贝
电机功率：250W
运行速度：3s
机箱材质：冷轧钢</t>
  </si>
  <si>
    <t>台</t>
  </si>
  <si>
    <t>3米直杆</t>
  </si>
  <si>
    <t>雷达</t>
  </si>
  <si>
    <t>采用79GHz MMIC技术，分辨率更高，检测更稳定； 雷达检测距离可调，检测宽度可调，操作方便，通用性强； 无需学习背景，适应更多复杂现场环境； 采用先进的信号处理技术，可稳定检测到行人和车辆，有效防止“砸车、砸人”事故的发生。 采用LED灯指示雷达工作状态，状态更直观。 自动记录雷达的配置参数，断电重启后可恢复至之前的工作状态； 环境适应性强，检测性能不受电磁干扰、光照、灰尘、雨雪等外界环境影响。 具备检测车和人功能，支持单人过滤。</t>
  </si>
  <si>
    <t>个</t>
  </si>
  <si>
    <t>出入口抓拍机</t>
  </si>
  <si>
    <t>集成度高：集摄像机、护罩、LED补光灯、镜头于一体，，有效节省施工布线成本；
调试方便：采用3.1-6mm电动变焦镜头，支持软件自动调焦，调试更加方便，场景适应性更广
接口丰富：丰富的控制接口，可直接控制道闸开/关，支持外接报警设备、LED显示屏、音频输入输出等</t>
  </si>
  <si>
    <t>立柱冷轧板</t>
  </si>
  <si>
    <t>立柱直径：60mm
1.3米处可安装一体机
0.5米处可安装“四行LED显示屏”</t>
  </si>
  <si>
    <t>出入口显示屏</t>
  </si>
  <si>
    <t>双基色显示</t>
  </si>
  <si>
    <t>块</t>
  </si>
  <si>
    <t>管理终端</t>
  </si>
  <si>
    <t>双千兆网卡，支持网络容错以及双网络IP设定、双网隔离等应用</t>
  </si>
  <si>
    <t>8口交换机</t>
  </si>
  <si>
    <t>1个10/100/1000M 上联光口，8个10/100/1000M 下联电口，UDP线速不卡不顿，5V-21V宽压馈电，高达75℃宽温。</t>
  </si>
  <si>
    <t>光模块</t>
  </si>
  <si>
    <t>1000BASE-LX mini GBIC转换模块（1310nm），10km</t>
  </si>
  <si>
    <t>颗</t>
  </si>
  <si>
    <t>单口宽温光端机</t>
  </si>
  <si>
    <t>1个10/100/1000M自适用以太网口
 -40℃ ~ 75 ℃的宽广工作温度范围，适合严苛温度条件的工业环境下应用
 全部网口、电源口采用先进的桥式自愈多级防雷设计，符合EN61000-4-2~EN61000-4-6系列国际防护标准
 采用坚固耐用厚度达5mm的高强度铝外壳，满足IP40防护等级
   电磁兼容性符合工业4级标准，适用于各种电磁环境恶劣场合
   极宽的极限工作温度范围，能在-45℃ ~ 75 ℃极宽的温度下长期稳定运行
   采用沉金PCB板，具备抗氧化能力强，过流能力强、长期稳定性高的特点，适合恶劣环境使用
 支持多种网络管理方式，如：SNMP，Web浏览器，Telnet和RS232控制台管理
   支持丰富的网管功能如：802.1Q VLAN、802.1p QoS、IGMP静态组播、端口聚合、端口镜像，端口配置、RSTP、MR-Ring、访问控制、远程监控、端口统计、网络诊断等
  所有端口均支持无阻塞、全线速的转发，提供强劲的数据处理能力
  极宽的供电范围，支持9V~56V的供电，无需定制即可满足12V/24V/48V等多种供电环境
   标准：IEEE802.3、IEEE802.3u、IEEE802.3x、IEEE802.3z 等
 支持优先级队列，提供服务质量保证QoS
 支持IEEE802.3x全双工流量控制/半双工背压式流量控制  
支持IEEE802.1Q VLAN设置，支持流量控制，有效抑制广播风暴
  电口自适应10M/100/1000M，电口具备自动MDI/MDIX识别和翻转,自适应全双工/半双工功能。</t>
  </si>
  <si>
    <t>PE管</t>
  </si>
  <si>
    <t>2.0</t>
  </si>
  <si>
    <t>米</t>
  </si>
  <si>
    <t>安全岛建设</t>
  </si>
  <si>
    <t>按需定制</t>
  </si>
  <si>
    <t>项</t>
  </si>
  <si>
    <t>地面挖沟</t>
  </si>
  <si>
    <t>网线</t>
  </si>
  <si>
    <t>支持千兆以太网信号传输。
• 无氧铜芯，直流电阻小，信号衰减小。
• PVC护套，耐磨、抗拉强度高。
• 阻燃线缆，有国缆检验中心测试报告。
• 均匀双绞结构，有效降低干扰，确保信号传输质量。
• 符合RoHS 2.0 和Reach认证。
• 产品性能稳定，有国缆检验中心测试报告。</t>
  </si>
  <si>
    <t>光缆</t>
  </si>
  <si>
    <t>规格:12芯光纤线</t>
  </si>
  <si>
    <t>导轨终端盒</t>
  </si>
  <si>
    <t>FC-4口</t>
  </si>
  <si>
    <t>机架式终端盒</t>
  </si>
  <si>
    <t>12芯</t>
  </si>
  <si>
    <t>电源线</t>
  </si>
  <si>
    <t>RVV2*2.5</t>
  </si>
  <si>
    <t>开槽</t>
  </si>
  <si>
    <t>辅材</t>
  </si>
  <si>
    <t>水泥、石粉、波纹管、防水胶带、扎带、尾纤、水晶头、跳线等</t>
  </si>
  <si>
    <t>网线铺设</t>
  </si>
  <si>
    <t>光缆铺设</t>
  </si>
  <si>
    <t>电源线铺设</t>
  </si>
  <si>
    <t>安装调试</t>
  </si>
  <si>
    <t>小计</t>
  </si>
  <si>
    <t>2、大洪海临时停车场以及1号停车场道闸</t>
  </si>
  <si>
    <t>单位</t>
  </si>
  <si>
    <t>数量</t>
  </si>
  <si>
    <t>规格:24芯光纤线</t>
  </si>
  <si>
    <t>24芯</t>
  </si>
  <si>
    <t>3、王爷庙停车场道闸</t>
  </si>
  <si>
    <t>4、文家寨停车场道闸</t>
  </si>
  <si>
    <t>5、土地岩停车场道闸</t>
  </si>
  <si>
    <t>6、花果山停车场道闸</t>
  </si>
  <si>
    <t>3米直杆2根，5米栅栏杆1根（黄色）</t>
  </si>
  <si>
    <t>安全岛、设备拆除</t>
  </si>
  <si>
    <t>7、北门停车场道闸</t>
  </si>
  <si>
    <t>3米直杆2根，6米直杆一根（含立柱）</t>
  </si>
  <si>
    <t>电动伸缩门</t>
  </si>
  <si>
    <t>维修</t>
  </si>
  <si>
    <t>波纹管、防水胶带、扎带、尾纤、水晶头、跳线等</t>
  </si>
  <si>
    <t>8、东门车库以及2号停车场监控</t>
  </si>
  <si>
    <t>显示器</t>
  </si>
  <si>
    <r>
      <rPr>
        <sz val="12"/>
        <color theme="1"/>
        <rFont val="宋体"/>
        <charset val="134"/>
      </rPr>
      <t>产品类型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直面屏
屏幕尺寸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23.8英寸
最佳分辨率 1920*1080
屏幕比例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16:9
高清标准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1080p（全高清）
面板类型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VA
静态对比度 3000:1
亮度 250cd/㎡
色域 sRGB：98％
刷新率 75Hz
视频接口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HDMI，DP，VGA
机身颜色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黑色
产品重量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2.3kg
菜单控制方式 摇杆
电源性能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外接电源适配器
节能标准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二级纠错</t>
    </r>
  </si>
  <si>
    <t>硬盘录像机</t>
  </si>
  <si>
    <t>2U机架式8盘位嵌入式网络硬盘录像机，采用短机箱设计，搭载高性能ATX电源 【硬件规格】 存储接口：8个SATA接口，可满配8TB硬盘 视频接口：2×HDMI，2×VGA 网络接口：2×RJ45 10/100/1000Mbps自适应以太网口 报警接口：16路报警输入，4路报警输出 串行接口：1路RS-232接口，1路半双工RS-485接口 USB接口：2×USB 2.0，1×USB 3.0 【产品性能】 输入带宽：320Mbps 输出带宽：160Mbps 接入能力：64路H.264、H.265格式高清码流接入 解码能力：最大支持12×1080P 显示能力：最大支持4K+1080P异源输出</t>
  </si>
  <si>
    <t>监控机械硬盘</t>
  </si>
  <si>
    <t>8T</t>
  </si>
  <si>
    <t>球形网络摄像机</t>
  </si>
  <si>
    <r>
      <rPr>
        <sz val="12"/>
        <color theme="1"/>
        <rFont val="宋体"/>
        <charset val="134"/>
      </rPr>
      <t>E系列400万7寸32倍全彩声光警戒球机_直流
海康威视E系列7寸全彩声光警戒球机
支持1/2.8" 400万32倍光学变焦镜头，采用高效补光阵列，低功耗，红外补光150 m，白光补光30 m
 支持声光警戒，支持区域入侵侦测、越界侦测、进入区域侦测和离开区域侦等智能侦测
适用于交通道路，广场、公园、出入口、园区周界等场景
支持深度学习算法，提供精准的人车分类侦测、报警、联动球机镜头进行快速查看
支持声光警戒：报警联动白光闪烁报警和声音报警，声音内容可选
 支持区域入侵侦测、越界侦测、进入区域侦测和离开区域侦等智能侦测
支持切换为人脸抓拍模式，最大同时抓拍5张人脸
内置扬声器：功率5 W；30 m不低于60 dB
内置加热玻璃，有效除雾
支持最大2560 × 1440 @30 fps高清画面输出
支持超低照度，0.005 Lux @F1.5（彩色），0.001 Lux @F1.5（黑白），0 Lux with IR
支持32倍光学变倍，16倍数字变倍
支持海康SDK，视图库，OTAP，ONVIF，ISAPI，GB/T28181，ISUP，萤石
支持两进一出报警、一进一出音频、最大支持512G microSD卡存储
IP66，符合GB/T17626.2/3/4/5/6四级标准
传感器类型：1/2.8＂ progressive scan CMOS
最低照度：彩色：0.005Lux @ (F1.5，AGC ON),黑白：0.001Lux @ (F1.5, AGC ON) ;0 Lux with IR 
宽动态：支持真宽动态 
焦距：5.9-188.8mm，32倍光学变倍
视场角：水平视场角：60.2°~2.3°（广角~望远）
垂直视场角：35.2°~1.3°（广角~望远）
对角视场角：67.4°~2.6°（广角~望远） 
补光灯类型：红外，白光补光
补光灯距离：红外：150 m，白光：30 m
防补光过曝：支持
红外波长范围：850nm 
水平范围：360°
垂直范围：-15°-90°(自动翻转)
水平速度：水平键控速度：0.1°-160°/s,速度可设;水平预置点速度：240°/s
垂直速度：垂直键控速度：0.1°-120°/s,速度可设;垂直预置点速度：200°/s 
主码流帧率分辨率：50 Hz：25 fps（2560 × 1440，1920 × 1080，1280 × 960，1280 × 720）
60 Hz：30 fps（2560 × 1440，1920 × 1080，1280 × 960，1280 × 720）
视频压缩标准：H.265;H.264;MJPEG 
内置扬声器：一个内置扬声器，有效距离可达30 m
网络接口：RJ45网口，自适应10M/100M网络数据 
SD卡扩展：内置Micro SD卡插槽，支持Micro SD/Micro SDHC/Micro SDXC卡（最大支持512GB）
报警：2路报警输入,1路报警输出
音频：1路音频输入，音频峰值：2-2.4V[p-p]，输入阻抗：1 k</t>
    </r>
    <r>
      <rPr>
        <sz val="12"/>
        <color theme="1"/>
        <rFont val="Calibri"/>
        <charset val="134"/>
      </rPr>
      <t>Ω</t>
    </r>
    <r>
      <rPr>
        <sz val="12"/>
        <color theme="1"/>
        <rFont val="宋体"/>
        <charset val="134"/>
      </rPr>
      <t>±10%
1路音频输出，线性电平，阻抗:600</t>
    </r>
    <r>
      <rPr>
        <sz val="12"/>
        <color theme="1"/>
        <rFont val="Calibri"/>
        <charset val="134"/>
      </rPr>
      <t>Ω</t>
    </r>
    <r>
      <rPr>
        <sz val="12"/>
        <color theme="1"/>
        <rFont val="宋体"/>
        <charset val="134"/>
      </rPr>
      <t xml:space="preserve"> 
供电方式：DC36V±25%
电流及功耗：最大功耗：30 W（补光灯最大功耗：9 W）
工作温湿度：-30℃-65℃;湿度小于90%
恢复出厂设置：支持
除雾：加热玻璃除雾
尺寸：</t>
    </r>
    <r>
      <rPr>
        <sz val="12"/>
        <color theme="1"/>
        <rFont val="Calibri"/>
        <charset val="134"/>
      </rPr>
      <t>φ</t>
    </r>
    <r>
      <rPr>
        <sz val="12"/>
        <color theme="1"/>
        <rFont val="宋体"/>
        <charset val="134"/>
      </rPr>
      <t xml:space="preserve">220mm×363.3mm
重量：5Kg 
防护：IP66; 6000V 防雷、防浪涌、防突波，符合GB/T17626.2/3/4/5/6四级标准 </t>
    </r>
  </si>
  <si>
    <t>球机支架</t>
  </si>
  <si>
    <t>快装结构设计，便于球机快速安装 带有安装调试口，便于穿线、接线，及后期维修 采用铝合金精密压铸工艺，强度高，结构可靠 支架安装墙面要求平整 支架安装墙面承受重量要大于支架和摄像机总重量的3倍 支架最的大承受重量为10KG</t>
  </si>
  <si>
    <t>网络摄像机</t>
  </si>
  <si>
    <t>400万 1/2.7" CMOS ICR 红外阵列筒型网络摄像机 最低照度: 彩色：0.005 Lux @（F1.2，AGC ON），0 Lux with IR 宽动态: 数字宽动态 焦距&amp;视场角: 4 mm，水平视场角：75.3°，垂直视场角：41.4°，对角视场角：88.2° 6 mm，水平视场角：49°，垂直视场角：26.3°，对角视场角：57.2° 8 mm，水平视场角：37.5°，垂直视场角：20.7°，对角视场角：43.3° 12 mm，水平视场角：23.4°，垂直视场角：13.3°，对角视场角：26.8° 红外波长范围: 850 nm 防补光过曝: 支持 补光灯类型: 红外灯 补光距离: 最远可达50 m 最大图像尺寸: 2560 × 1440 视频压缩标准: 主码流：H.265/H.264 音频: 1个内置麦克风 网络: 1个RJ45 10 M/100 M自适应以太网口 启动及工作温湿度: -30 ℃~60 ℃，湿度小于95%（无凝结） 存储温湿度: -30 ℃~60 ℃，湿度小于95%（无凝结） 供电方式: DC：12 V ± 25%，支持防反接保护；PoE：802.3af，Class 3 电流及功耗: DC：12 V，0.4 A，最大功耗：5 W；PoE：802.3af，36 V~57 V，0.2 A~0.15 A，最大功耗：6.5 W 电源接口类型: Ø5.5 mm圆口 产品尺寸: 87.1 × 83.7 × 171.7 mm 包装尺寸: 216 × 121 × 118 mm 设备重量: 350 g 带包装重量: 510 g 防护: IP66</t>
  </si>
  <si>
    <t>网络摄像头电源</t>
  </si>
  <si>
    <r>
      <rPr>
        <sz val="12"/>
        <color theme="1"/>
        <rFont val="宋体"/>
        <charset val="134"/>
      </rPr>
      <t xml:space="preserve">
输入规格AC176V~264V，50Hz，0.8A
输出规格DC12V/2A
输入效率三85.00%
负载调整率士5%
纹波/噪声150=Np P
输出功率24W M</t>
    </r>
    <r>
      <rPr>
        <sz val="12"/>
        <color theme="1"/>
        <rFont val="Calibri"/>
        <charset val="204"/>
      </rPr>
      <t>а</t>
    </r>
    <r>
      <rPr>
        <sz val="12"/>
        <color theme="1"/>
        <rFont val="宋体"/>
        <charset val="134"/>
      </rPr>
      <t>x
输入接口3C 插头
输出接口形式05.5x2.1x10mm
线长800mm
工作温度和湿度0'C~40'℃.湿度 10%~90%(无凝结)
产品尺寸(mm)75*35*25</t>
    </r>
  </si>
  <si>
    <t>二合一网络防雷器</t>
  </si>
  <si>
    <r>
      <rPr>
        <sz val="12"/>
        <color theme="1"/>
        <rFont val="宋体"/>
        <charset val="128"/>
      </rPr>
      <t>保护范围（线路）	电源	电源	电源	网络	控制 
工作电压(V) 	220V	24V	12V	5	12
大持续运行电压 Uc	320V	30V	15V	6	15
传输速率（bps）M	
100	
标称放电电流（8/20</t>
    </r>
    <r>
      <rPr>
        <sz val="12"/>
        <color theme="1"/>
        <rFont val="Calibri"/>
        <charset val="161"/>
      </rPr>
      <t>μ</t>
    </r>
    <r>
      <rPr>
        <sz val="12"/>
        <color theme="1"/>
        <rFont val="宋体"/>
        <charset val="128"/>
      </rPr>
      <t>s）KA	5	5
大放电电流（8/20</t>
    </r>
    <r>
      <rPr>
        <sz val="12"/>
        <color theme="1"/>
        <rFont val="Calibri"/>
        <charset val="161"/>
      </rPr>
      <t>μ</t>
    </r>
    <r>
      <rPr>
        <sz val="12"/>
        <color theme="1"/>
        <rFont val="宋体"/>
        <charset val="128"/>
      </rPr>
      <t>s）KA	10	10
电压保护水平（V）	≤1100	≤300	≤200	≤20	≤30
接口型号	2P 接线端子	RJ45	接线端子
响应时间 Tn（ns）	25	≤1	
电源指示	正常情况：亮绿灯，劣化：不亮灯
工作环境	温度：-20℃~+80℃，相对湿度＜95%
外壳材料	铝合金外壳	
阻烯PBT(导轨式36mm或18mm)
产品尺寸	103*57*24	36*65*90/18*65*90</t>
    </r>
  </si>
  <si>
    <t>监控立柱</t>
  </si>
  <si>
    <t>规格:标准组合立杆（含避雷针）
高度:4米定制绿色</t>
  </si>
  <si>
    <t>根</t>
  </si>
  <si>
    <t>监控设备箱</t>
  </si>
  <si>
    <t xml:space="preserve">300*500*180mm（空开1个、漏电保护1个、导轨式5孔插座5个）
</t>
  </si>
  <si>
    <t>立杆支架</t>
  </si>
  <si>
    <t>0.3米</t>
  </si>
  <si>
    <t>枪机支架</t>
  </si>
  <si>
    <t>300MM</t>
  </si>
  <si>
    <t>千兆交换机</t>
  </si>
  <si>
    <t>端口数量和类型‌：具有24个千兆电口和4个千兆光口‌
‌供电方式‌：非POE供电‌
散热方式‌：自然散热‌
‌云管理‌：支持云管理‌
无风扇设计‌：静音且节能，避免了粉尘和化学污染物进入设备内部‌
‌高规格防雷设计‌：端口防雷能力达到6-10KV，提升网络稳定性‌。</t>
  </si>
  <si>
    <t>壁挂机柜</t>
  </si>
  <si>
    <t>550*400*300</t>
  </si>
  <si>
    <t>RVV2*1.5</t>
  </si>
  <si>
    <t>PDU</t>
  </si>
  <si>
    <t>理线架</t>
  </si>
  <si>
    <t>条</t>
  </si>
  <si>
    <t>立杆地笼</t>
  </si>
  <si>
    <t>直径0.4m深度0.5m</t>
  </si>
  <si>
    <t>电脑</t>
  </si>
  <si>
    <t>i5-13400F/B760M-F/16G内存/512固态/RTX4060-8G/400W电源/机箱/扇热器</t>
  </si>
  <si>
    <t>9、大洪海临时停车场以及1号停车场监控</t>
  </si>
  <si>
    <t>产品类型	直面屏
屏幕尺寸	23.8英寸
最佳分辨率 1920*1080
屏幕比例	16:9
高清标准	1080p（全高清）
面板类型	VA
静态对比度 3000:1
亮度 250cd/㎡
色域 sRGB：98％
刷新率 75Hz
视频接口	HDMI，DP，VGA
机身颜色	黑色
产品重量	2.3kg
菜单控制方式 摇杆
电源性能	外接电源适配器
节能标准	二级纠错</t>
  </si>
  <si>
    <t>300*500*180mm（空开1个、漏电保护1个、导轨式5孔插座5个）</t>
  </si>
  <si>
    <t>4口宽温光端机</t>
  </si>
  <si>
    <t>4个10/100/1000M自适用以太网口
 -40℃ ~ 75 ℃的宽广工作温度范围，适合严苛温度条件的工业环境下应用
 全部网口、电源口采用先进的桥式自愈多级防雷设计，符合EN61000-4-2~EN61000-4-6系列国际防护标准
 采用坚固耐用厚度达5mm的高强度铝外壳，满足IP40防护等级
   电磁兼容性符合工业4级标准，适用于各种电磁环境恶劣场合
   极宽的极限工作温度范围，能在-45℃ ~ 75 ℃极宽的温度下长期稳定运行
   采用沉金PCB板，具备抗氧化能力强，过流能力强、长期稳定性高的特点，适合恶劣环境使用
 支持多种网络管理方式，如：SNMP，Web浏览器，Telnet和RS232控制台管理
   支持丰富的网管功能如：802.1Q VLAN、802.1p QoS、IGMP静态组播、端口聚合、端口镜像，端口配置、RSTP、MR-Ring、访问控制、远程监控、端口统计、网络诊断等
  所有端口均支持无阻塞、全线速的转发，提供强劲的数据处理能力
  极宽的供电范围，支持9V~56V的供电，无需定制即可满足12V/24V/48V等多种供电环境
   标准：IEEE802.3、IEEE802.3u、IEEE802.3x、IEEE802.3z 等
 支持优先级队列，提供服务质量保证QoS
 支持IEEE802.3x全双工流量控制/半双工背压式流量控制  
支持IEEE802.1Q VLAN设置，支持流量控制，有效抑制广播风暴
  电口自适应10M/100/1000M，电口具备自动MDI/MDIX识别和翻转,自适应全双工/半双工功能。</t>
  </si>
  <si>
    <t xml:space="preserve">个 </t>
  </si>
  <si>
    <t>36芯</t>
  </si>
  <si>
    <t>10、王爷庙停车场监控</t>
  </si>
  <si>
    <r>
      <rPr>
        <sz val="12"/>
        <color theme="1"/>
        <rFont val="宋体"/>
        <charset val="134"/>
      </rPr>
      <t>保护范围（线路）	电源	电源	电源	网络	控制 
工作电压(V) 	220V	24V	12V	5	12
大持续运行电压 Uc	320V	30V	15V	6	15
传输速率（bps）M	
100	
标称放电电流（8/20</t>
    </r>
    <r>
      <rPr>
        <sz val="12"/>
        <color theme="1"/>
        <rFont val="Calibri"/>
        <charset val="161"/>
      </rPr>
      <t>μ</t>
    </r>
    <r>
      <rPr>
        <sz val="12"/>
        <color theme="1"/>
        <rFont val="宋体"/>
        <charset val="134"/>
      </rPr>
      <t>s）KA	5	5
大放电电流（8/20</t>
    </r>
    <r>
      <rPr>
        <sz val="12"/>
        <color theme="1"/>
        <rFont val="Calibri"/>
        <charset val="161"/>
      </rPr>
      <t>μ</t>
    </r>
    <r>
      <rPr>
        <sz val="12"/>
        <color theme="1"/>
        <rFont val="宋体"/>
        <charset val="134"/>
      </rPr>
      <t>s）KA	10	10
电压保护水平（V）	≤1100	≤300	≤200	≤20	≤30
接口型号	2P 接线端子	RJ45	接线端子
响应时间 Tn（ns）	25	≤1	
电源指示	正常情况：亮绿灯，劣化：不亮灯
工作环境	温度：-20℃~+80℃，相对湿度＜95%
外壳材料	铝合金外壳	
阻烯PBT(导轨式36mm或18mm)
产品尺寸	103*57*24	36*65*90/18*65*90</t>
    </r>
  </si>
  <si>
    <t>11、文家寨停车场监控</t>
  </si>
  <si>
    <t>12、珍珠湖停车场监控</t>
  </si>
  <si>
    <t>落地机柜</t>
  </si>
  <si>
    <t>1000*600*600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</si>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</sst>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5">
    <font>
      <sz val="11"/>
      <color theme="1"/>
      <name val="等线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b/>
      <sz val="12"/>
      <color rgb="FF666666"/>
      <name val="Arial"/>
      <charset val="134"/>
    </font>
    <font>
      <sz val="12"/>
      <color rgb="FFFF0000"/>
      <name val="宋体"/>
      <charset val="134"/>
    </font>
    <font>
      <sz val="12"/>
      <color theme="1"/>
      <name val="宋体"/>
      <charset val="128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color theme="1"/>
      <name val="Calibri"/>
      <charset val="134"/>
    </font>
    <font>
      <sz val="12"/>
      <color theme="1"/>
      <name val="Arial"/>
      <charset val="134"/>
    </font>
    <font>
      <sz val="12"/>
      <color theme="1"/>
      <name val="Calibri"/>
      <charset val="161"/>
    </font>
    <font>
      <sz val="12"/>
      <color theme="1"/>
      <name val="Calibri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43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/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7"/>
  <sheetViews>
    <sheetView tabSelected="1" zoomScale="85" zoomScaleNormal="85" topLeftCell="A130" workbookViewId="0">
      <selection activeCell="H147" sqref="H147"/>
    </sheetView>
  </sheetViews>
  <sheetFormatPr defaultColWidth="9" defaultRowHeight="14.25" outlineLevelCol="7"/>
  <cols>
    <col min="1" max="1" width="5.50833333333333" style="1" customWidth="1"/>
    <col min="2" max="2" width="16.75" style="1" customWidth="1"/>
    <col min="3" max="3" width="79.5083333333333" style="1" customWidth="1"/>
    <col min="4" max="5" width="7.375" style="1" customWidth="1"/>
    <col min="6" max="6" width="12.8" style="1"/>
    <col min="7" max="7" width="15.9333333333333" style="1"/>
    <col min="8" max="8" width="9" style="1"/>
    <col min="9" max="9" width="11.5" style="1"/>
    <col min="10" max="16384" width="9" style="1"/>
  </cols>
  <sheetData>
    <row r="1" ht="6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4"/>
      <c r="C2" s="4"/>
      <c r="D2" s="4"/>
      <c r="E2" s="4"/>
      <c r="F2" s="4"/>
      <c r="G2" s="4"/>
      <c r="H2" s="4"/>
    </row>
    <row r="3" ht="30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399" spans="1:8">
      <c r="A4" s="6">
        <v>1</v>
      </c>
      <c r="B4" s="6" t="s">
        <v>10</v>
      </c>
      <c r="C4" s="6" t="s">
        <v>11</v>
      </c>
      <c r="D4" s="6" t="s">
        <v>12</v>
      </c>
      <c r="E4" s="6">
        <v>5</v>
      </c>
      <c r="F4" s="6">
        <v>3864.6</v>
      </c>
      <c r="G4" s="6">
        <f t="shared" ref="G4:G25" si="0">F4*E4</f>
        <v>19323</v>
      </c>
      <c r="H4" s="6" t="s">
        <v>13</v>
      </c>
    </row>
    <row r="5" ht="85.5" spans="1:8">
      <c r="A5" s="6">
        <v>2</v>
      </c>
      <c r="B5" s="6" t="s">
        <v>14</v>
      </c>
      <c r="C5" s="6" t="s">
        <v>15</v>
      </c>
      <c r="D5" s="7" t="s">
        <v>16</v>
      </c>
      <c r="E5" s="6">
        <v>5</v>
      </c>
      <c r="F5" s="6">
        <v>552.0615</v>
      </c>
      <c r="G5" s="6">
        <f t="shared" si="0"/>
        <v>2760.3075</v>
      </c>
      <c r="H5" s="6"/>
    </row>
    <row r="6" ht="71.25" spans="1:8">
      <c r="A6" s="6">
        <v>3</v>
      </c>
      <c r="B6" s="6" t="s">
        <v>17</v>
      </c>
      <c r="C6" s="6" t="s">
        <v>18</v>
      </c>
      <c r="D6" s="7" t="s">
        <v>12</v>
      </c>
      <c r="E6" s="6">
        <v>4</v>
      </c>
      <c r="F6" s="6">
        <v>2034</v>
      </c>
      <c r="G6" s="6">
        <f t="shared" si="0"/>
        <v>8136</v>
      </c>
      <c r="H6" s="6"/>
    </row>
    <row r="7" ht="26.25" customHeight="1" spans="1:8">
      <c r="A7" s="6">
        <v>4</v>
      </c>
      <c r="B7" s="6" t="s">
        <v>19</v>
      </c>
      <c r="C7" s="6" t="s">
        <v>20</v>
      </c>
      <c r="D7" s="7" t="s">
        <v>16</v>
      </c>
      <c r="E7" s="6">
        <v>4</v>
      </c>
      <c r="F7" s="6">
        <v>568.2431</v>
      </c>
      <c r="G7" s="6">
        <f t="shared" si="0"/>
        <v>2272.9724</v>
      </c>
      <c r="H7" s="6"/>
    </row>
    <row r="8" spans="1:8">
      <c r="A8" s="6">
        <v>5</v>
      </c>
      <c r="B8" s="6" t="s">
        <v>21</v>
      </c>
      <c r="C8" s="6" t="s">
        <v>22</v>
      </c>
      <c r="D8" s="7" t="s">
        <v>23</v>
      </c>
      <c r="E8" s="6">
        <v>4</v>
      </c>
      <c r="F8" s="6">
        <v>2001.23</v>
      </c>
      <c r="G8" s="6">
        <f t="shared" si="0"/>
        <v>8004.92</v>
      </c>
      <c r="H8" s="6"/>
    </row>
    <row r="9" ht="26.25" customHeight="1" spans="1:8">
      <c r="A9" s="6">
        <v>6</v>
      </c>
      <c r="B9" s="6" t="s">
        <v>24</v>
      </c>
      <c r="C9" s="6" t="s">
        <v>25</v>
      </c>
      <c r="D9" s="7" t="s">
        <v>12</v>
      </c>
      <c r="E9" s="6">
        <v>1</v>
      </c>
      <c r="F9" s="6">
        <v>3521.08</v>
      </c>
      <c r="G9" s="6">
        <f t="shared" si="0"/>
        <v>3521.08</v>
      </c>
      <c r="H9" s="6"/>
    </row>
    <row r="10" ht="17.25" customHeight="1" spans="1:8">
      <c r="A10" s="6">
        <v>7</v>
      </c>
      <c r="B10" s="6" t="s">
        <v>26</v>
      </c>
      <c r="C10" s="8" t="s">
        <v>27</v>
      </c>
      <c r="D10" s="7" t="s">
        <v>12</v>
      </c>
      <c r="E10" s="6">
        <v>1</v>
      </c>
      <c r="F10" s="6">
        <v>237.3</v>
      </c>
      <c r="G10" s="6">
        <f t="shared" si="0"/>
        <v>237.3</v>
      </c>
      <c r="H10" s="6"/>
    </row>
    <row r="11" ht="15.75" spans="1:8">
      <c r="A11" s="6">
        <v>8</v>
      </c>
      <c r="B11" s="8" t="s">
        <v>28</v>
      </c>
      <c r="C11" s="8" t="s">
        <v>29</v>
      </c>
      <c r="D11" s="8" t="s">
        <v>30</v>
      </c>
      <c r="E11" s="8">
        <v>1</v>
      </c>
      <c r="F11" s="9">
        <v>203.4</v>
      </c>
      <c r="G11" s="6">
        <f t="shared" si="0"/>
        <v>203.4</v>
      </c>
      <c r="H11" s="6"/>
    </row>
    <row r="12" ht="31.5" customHeight="1" spans="1:8">
      <c r="A12" s="6">
        <v>9</v>
      </c>
      <c r="B12" s="7" t="s">
        <v>31</v>
      </c>
      <c r="C12" s="7" t="s">
        <v>32</v>
      </c>
      <c r="D12" s="10" t="s">
        <v>12</v>
      </c>
      <c r="E12" s="8">
        <v>1</v>
      </c>
      <c r="F12" s="9">
        <v>253.12</v>
      </c>
      <c r="G12" s="6">
        <f t="shared" si="0"/>
        <v>253.12</v>
      </c>
      <c r="H12" s="6"/>
    </row>
    <row r="13" spans="1:8">
      <c r="A13" s="6">
        <v>10</v>
      </c>
      <c r="B13" s="7" t="s">
        <v>33</v>
      </c>
      <c r="C13" s="11" t="s">
        <v>34</v>
      </c>
      <c r="D13" s="12" t="s">
        <v>35</v>
      </c>
      <c r="E13" s="8">
        <v>500</v>
      </c>
      <c r="F13" s="6">
        <v>2.1357</v>
      </c>
      <c r="G13" s="6">
        <f t="shared" si="0"/>
        <v>1067.85</v>
      </c>
      <c r="H13" s="6"/>
    </row>
    <row r="14" spans="1:8">
      <c r="A14" s="6">
        <v>11</v>
      </c>
      <c r="B14" s="7" t="s">
        <v>36</v>
      </c>
      <c r="C14" s="13" t="s">
        <v>37</v>
      </c>
      <c r="D14" s="7" t="s">
        <v>38</v>
      </c>
      <c r="E14" s="7">
        <v>2</v>
      </c>
      <c r="F14" s="6">
        <v>1130</v>
      </c>
      <c r="G14" s="6">
        <f t="shared" si="0"/>
        <v>2260</v>
      </c>
      <c r="H14" s="6"/>
    </row>
    <row r="15" spans="1:8">
      <c r="A15" s="6">
        <v>12</v>
      </c>
      <c r="B15" s="7" t="s">
        <v>39</v>
      </c>
      <c r="C15" s="13" t="s">
        <v>37</v>
      </c>
      <c r="D15" s="7" t="s">
        <v>35</v>
      </c>
      <c r="E15" s="7">
        <v>300</v>
      </c>
      <c r="F15" s="6">
        <v>33.9</v>
      </c>
      <c r="G15" s="6">
        <f t="shared" si="0"/>
        <v>10170</v>
      </c>
      <c r="H15" s="6"/>
    </row>
    <row r="16" ht="29.25" customHeight="1" spans="1:8">
      <c r="A16" s="6">
        <v>13</v>
      </c>
      <c r="B16" s="6" t="s">
        <v>40</v>
      </c>
      <c r="C16" s="6" t="s">
        <v>41</v>
      </c>
      <c r="D16" s="10" t="s">
        <v>35</v>
      </c>
      <c r="E16" s="7">
        <v>50</v>
      </c>
      <c r="F16" s="6">
        <v>2.8815</v>
      </c>
      <c r="G16" s="6">
        <f t="shared" si="0"/>
        <v>144.075</v>
      </c>
      <c r="H16" s="6"/>
    </row>
    <row r="17" spans="1:8">
      <c r="A17" s="6">
        <v>14</v>
      </c>
      <c r="B17" s="7" t="s">
        <v>42</v>
      </c>
      <c r="C17" s="8" t="s">
        <v>43</v>
      </c>
      <c r="D17" s="10" t="s">
        <v>35</v>
      </c>
      <c r="E17" s="7">
        <v>500</v>
      </c>
      <c r="F17" s="6">
        <v>2.599</v>
      </c>
      <c r="G17" s="6">
        <f t="shared" si="0"/>
        <v>1299.5</v>
      </c>
      <c r="H17" s="6"/>
    </row>
    <row r="18" spans="1:8">
      <c r="A18" s="6">
        <v>15</v>
      </c>
      <c r="B18" s="8" t="s">
        <v>44</v>
      </c>
      <c r="C18" s="8" t="s">
        <v>45</v>
      </c>
      <c r="D18" s="14" t="s">
        <v>16</v>
      </c>
      <c r="E18" s="7">
        <v>1</v>
      </c>
      <c r="F18" s="6">
        <v>58.76</v>
      </c>
      <c r="G18" s="6">
        <f t="shared" si="0"/>
        <v>58.76</v>
      </c>
      <c r="H18" s="6"/>
    </row>
    <row r="19" ht="15.75" spans="1:8">
      <c r="A19" s="6">
        <v>16</v>
      </c>
      <c r="B19" s="8" t="s">
        <v>46</v>
      </c>
      <c r="C19" s="8" t="s">
        <v>47</v>
      </c>
      <c r="D19" s="14" t="s">
        <v>16</v>
      </c>
      <c r="E19" s="7">
        <v>1</v>
      </c>
      <c r="F19" s="6">
        <v>118.65</v>
      </c>
      <c r="G19" s="6">
        <f t="shared" si="0"/>
        <v>118.65</v>
      </c>
      <c r="H19" s="15"/>
    </row>
    <row r="20" spans="1:8">
      <c r="A20" s="6">
        <v>17</v>
      </c>
      <c r="B20" s="6" t="s">
        <v>48</v>
      </c>
      <c r="C20" s="8" t="s">
        <v>49</v>
      </c>
      <c r="D20" s="12" t="s">
        <v>35</v>
      </c>
      <c r="E20" s="7">
        <v>500</v>
      </c>
      <c r="F20" s="6">
        <v>5.0059</v>
      </c>
      <c r="G20" s="6">
        <f t="shared" si="0"/>
        <v>2502.95</v>
      </c>
      <c r="H20" s="6"/>
    </row>
    <row r="21" spans="1:8">
      <c r="A21" s="6">
        <v>18</v>
      </c>
      <c r="B21" s="8" t="s">
        <v>50</v>
      </c>
      <c r="C21" s="16" t="s">
        <v>37</v>
      </c>
      <c r="D21" s="8" t="s">
        <v>35</v>
      </c>
      <c r="E21" s="8">
        <v>30</v>
      </c>
      <c r="F21" s="8">
        <v>29.832</v>
      </c>
      <c r="G21" s="6">
        <f t="shared" si="0"/>
        <v>894.96</v>
      </c>
      <c r="H21" s="8"/>
    </row>
    <row r="22" ht="44.25" customHeight="1" spans="1:8">
      <c r="A22" s="6">
        <v>19</v>
      </c>
      <c r="B22" s="6" t="s">
        <v>51</v>
      </c>
      <c r="C22" s="17" t="s">
        <v>52</v>
      </c>
      <c r="D22" s="6" t="s">
        <v>38</v>
      </c>
      <c r="E22" s="6">
        <v>1</v>
      </c>
      <c r="F22" s="6">
        <v>1130</v>
      </c>
      <c r="G22" s="6">
        <f t="shared" si="0"/>
        <v>1130</v>
      </c>
      <c r="H22" s="6"/>
    </row>
    <row r="23" spans="1:8">
      <c r="A23" s="6">
        <v>20</v>
      </c>
      <c r="B23" s="6" t="s">
        <v>53</v>
      </c>
      <c r="C23" s="17" t="s">
        <v>37</v>
      </c>
      <c r="D23" s="10" t="s">
        <v>35</v>
      </c>
      <c r="E23" s="6">
        <v>50</v>
      </c>
      <c r="F23" s="6">
        <v>2.26</v>
      </c>
      <c r="G23" s="6">
        <f t="shared" si="0"/>
        <v>113</v>
      </c>
      <c r="H23" s="6"/>
    </row>
    <row r="24" spans="1:8">
      <c r="A24" s="6">
        <v>21</v>
      </c>
      <c r="B24" s="7" t="s">
        <v>54</v>
      </c>
      <c r="C24" s="13" t="s">
        <v>37</v>
      </c>
      <c r="D24" s="10" t="s">
        <v>35</v>
      </c>
      <c r="E24" s="6">
        <v>500</v>
      </c>
      <c r="F24" s="6">
        <v>2.26</v>
      </c>
      <c r="G24" s="6">
        <f t="shared" si="0"/>
        <v>1130</v>
      </c>
      <c r="H24" s="6"/>
    </row>
    <row r="25" spans="1:8">
      <c r="A25" s="6">
        <v>22</v>
      </c>
      <c r="B25" s="6" t="s">
        <v>55</v>
      </c>
      <c r="C25" s="17" t="s">
        <v>37</v>
      </c>
      <c r="D25" s="10" t="s">
        <v>35</v>
      </c>
      <c r="E25" s="6">
        <v>500</v>
      </c>
      <c r="F25" s="6">
        <v>2.26</v>
      </c>
      <c r="G25" s="6">
        <f t="shared" si="0"/>
        <v>1130</v>
      </c>
      <c r="H25" s="6"/>
    </row>
    <row r="26" spans="1:8">
      <c r="A26" s="6">
        <v>23</v>
      </c>
      <c r="B26" s="6" t="s">
        <v>56</v>
      </c>
      <c r="C26" s="6" t="s">
        <v>37</v>
      </c>
      <c r="D26" s="6" t="s">
        <v>38</v>
      </c>
      <c r="E26" s="6">
        <v>1</v>
      </c>
      <c r="F26" s="18">
        <f>4650+346.86</f>
        <v>4996.86</v>
      </c>
      <c r="G26" s="18">
        <f>F26</f>
        <v>4996.86</v>
      </c>
      <c r="H26" s="6"/>
    </row>
    <row r="27" spans="1:8">
      <c r="A27" s="6">
        <v>24</v>
      </c>
      <c r="B27" s="19" t="s">
        <v>57</v>
      </c>
      <c r="C27" s="20"/>
      <c r="D27" s="20"/>
      <c r="E27" s="20"/>
      <c r="F27" s="21"/>
      <c r="G27" s="21">
        <f>SUM(G4:G26)</f>
        <v>71728.7049</v>
      </c>
      <c r="H27" s="21"/>
    </row>
    <row r="28" spans="1:8">
      <c r="A28" s="22" t="s">
        <v>58</v>
      </c>
      <c r="B28" s="23"/>
      <c r="C28" s="23"/>
      <c r="D28" s="23"/>
      <c r="E28" s="23"/>
      <c r="F28" s="23"/>
      <c r="G28" s="23"/>
      <c r="H28" s="23"/>
    </row>
    <row r="29" ht="15" spans="1:8">
      <c r="A29" s="5" t="s">
        <v>2</v>
      </c>
      <c r="B29" s="5" t="s">
        <v>3</v>
      </c>
      <c r="C29" s="5" t="s">
        <v>4</v>
      </c>
      <c r="D29" s="5" t="s">
        <v>59</v>
      </c>
      <c r="E29" s="5" t="s">
        <v>60</v>
      </c>
      <c r="F29" s="5" t="s">
        <v>7</v>
      </c>
      <c r="G29" s="5" t="s">
        <v>8</v>
      </c>
      <c r="H29" s="5" t="s">
        <v>9</v>
      </c>
    </row>
    <row r="30" ht="399" spans="1:8">
      <c r="A30" s="6">
        <v>1</v>
      </c>
      <c r="B30" s="6" t="s">
        <v>10</v>
      </c>
      <c r="C30" s="6" t="s">
        <v>11</v>
      </c>
      <c r="D30" s="6" t="s">
        <v>12</v>
      </c>
      <c r="E30" s="6">
        <v>5</v>
      </c>
      <c r="F30" s="6">
        <v>3864.6</v>
      </c>
      <c r="G30" s="6">
        <f t="shared" ref="G30:G41" si="1">F30*E30</f>
        <v>19323</v>
      </c>
      <c r="H30" s="6"/>
    </row>
    <row r="31" ht="85.5" spans="1:8">
      <c r="A31" s="6">
        <v>2</v>
      </c>
      <c r="B31" s="6" t="s">
        <v>14</v>
      </c>
      <c r="C31" s="6" t="s">
        <v>15</v>
      </c>
      <c r="D31" s="7" t="s">
        <v>16</v>
      </c>
      <c r="E31" s="6">
        <v>5</v>
      </c>
      <c r="F31" s="6">
        <v>552.0615</v>
      </c>
      <c r="G31" s="6">
        <f t="shared" si="1"/>
        <v>2760.3075</v>
      </c>
      <c r="H31" s="6"/>
    </row>
    <row r="32" ht="71.25" spans="1:8">
      <c r="A32" s="6">
        <v>3</v>
      </c>
      <c r="B32" s="6" t="s">
        <v>17</v>
      </c>
      <c r="C32" s="6" t="s">
        <v>18</v>
      </c>
      <c r="D32" s="7" t="s">
        <v>12</v>
      </c>
      <c r="E32" s="6">
        <v>2</v>
      </c>
      <c r="F32" s="6">
        <v>2034</v>
      </c>
      <c r="G32" s="6">
        <f t="shared" si="1"/>
        <v>4068</v>
      </c>
      <c r="H32" s="6"/>
    </row>
    <row r="33" ht="20.25" customHeight="1" spans="1:8">
      <c r="A33" s="6">
        <v>4</v>
      </c>
      <c r="B33" s="6" t="s">
        <v>19</v>
      </c>
      <c r="C33" s="6" t="s">
        <v>20</v>
      </c>
      <c r="D33" s="7" t="s">
        <v>16</v>
      </c>
      <c r="E33" s="6">
        <v>2</v>
      </c>
      <c r="F33" s="6">
        <v>568.2431</v>
      </c>
      <c r="G33" s="6">
        <f t="shared" si="1"/>
        <v>1136.4862</v>
      </c>
      <c r="H33" s="6"/>
    </row>
    <row r="34" spans="1:8">
      <c r="A34" s="6">
        <v>5</v>
      </c>
      <c r="B34" s="6" t="s">
        <v>21</v>
      </c>
      <c r="C34" s="6" t="s">
        <v>22</v>
      </c>
      <c r="D34" s="7" t="s">
        <v>23</v>
      </c>
      <c r="E34" s="6">
        <v>2</v>
      </c>
      <c r="F34" s="6">
        <v>2001.23</v>
      </c>
      <c r="G34" s="6">
        <f t="shared" si="1"/>
        <v>4002.46</v>
      </c>
      <c r="H34" s="6"/>
    </row>
    <row r="35" ht="40.5" customHeight="1" spans="1:8">
      <c r="A35" s="6">
        <v>6</v>
      </c>
      <c r="B35" s="6" t="s">
        <v>24</v>
      </c>
      <c r="C35" s="6" t="s">
        <v>25</v>
      </c>
      <c r="D35" s="7" t="s">
        <v>12</v>
      </c>
      <c r="E35" s="6">
        <v>1</v>
      </c>
      <c r="F35" s="6">
        <v>3521.08</v>
      </c>
      <c r="G35" s="6">
        <f t="shared" si="1"/>
        <v>3521.08</v>
      </c>
      <c r="H35" s="6"/>
    </row>
    <row r="36" ht="28.5" spans="1:8">
      <c r="A36" s="6">
        <v>7</v>
      </c>
      <c r="B36" s="6" t="s">
        <v>26</v>
      </c>
      <c r="C36" s="8" t="s">
        <v>27</v>
      </c>
      <c r="D36" s="7" t="s">
        <v>12</v>
      </c>
      <c r="E36" s="6">
        <v>1</v>
      </c>
      <c r="F36" s="18">
        <v>237.3</v>
      </c>
      <c r="G36" s="6">
        <f t="shared" si="1"/>
        <v>237.3</v>
      </c>
      <c r="H36" s="6"/>
    </row>
    <row r="37" ht="15.75" spans="1:8">
      <c r="A37" s="6"/>
      <c r="B37" s="8" t="s">
        <v>28</v>
      </c>
      <c r="C37" s="8" t="s">
        <v>29</v>
      </c>
      <c r="D37" s="8" t="s">
        <v>30</v>
      </c>
      <c r="E37" s="8">
        <v>1</v>
      </c>
      <c r="F37" s="9">
        <v>203.4</v>
      </c>
      <c r="G37" s="6">
        <f t="shared" si="1"/>
        <v>203.4</v>
      </c>
      <c r="H37" s="6"/>
    </row>
    <row r="38" ht="285" spans="1:8">
      <c r="A38" s="6"/>
      <c r="B38" s="7" t="s">
        <v>31</v>
      </c>
      <c r="C38" s="7" t="s">
        <v>32</v>
      </c>
      <c r="D38" s="10" t="s">
        <v>12</v>
      </c>
      <c r="E38" s="8">
        <v>1</v>
      </c>
      <c r="F38" s="9">
        <v>253.12</v>
      </c>
      <c r="G38" s="6">
        <f t="shared" si="1"/>
        <v>253.12</v>
      </c>
      <c r="H38" s="6"/>
    </row>
    <row r="39" spans="1:8">
      <c r="A39" s="6"/>
      <c r="B39" s="7" t="s">
        <v>42</v>
      </c>
      <c r="C39" s="8" t="s">
        <v>61</v>
      </c>
      <c r="D39" s="10" t="s">
        <v>35</v>
      </c>
      <c r="E39" s="8">
        <v>100</v>
      </c>
      <c r="F39" s="6">
        <v>2.599</v>
      </c>
      <c r="G39" s="6">
        <f t="shared" si="1"/>
        <v>259.9</v>
      </c>
      <c r="H39" s="6"/>
    </row>
    <row r="40" spans="1:8">
      <c r="A40" s="6"/>
      <c r="B40" s="8" t="s">
        <v>44</v>
      </c>
      <c r="C40" s="8" t="s">
        <v>45</v>
      </c>
      <c r="D40" s="14" t="s">
        <v>16</v>
      </c>
      <c r="E40" s="8">
        <v>1</v>
      </c>
      <c r="F40" s="6">
        <v>58.76</v>
      </c>
      <c r="G40" s="6">
        <f t="shared" si="1"/>
        <v>58.76</v>
      </c>
      <c r="H40" s="6"/>
    </row>
    <row r="41" spans="1:8">
      <c r="A41" s="6"/>
      <c r="B41" s="8" t="s">
        <v>46</v>
      </c>
      <c r="C41" s="8" t="s">
        <v>62</v>
      </c>
      <c r="D41" s="14" t="s">
        <v>16</v>
      </c>
      <c r="E41" s="8">
        <v>1</v>
      </c>
      <c r="F41" s="6">
        <v>118.65</v>
      </c>
      <c r="G41" s="6">
        <f t="shared" si="1"/>
        <v>118.65</v>
      </c>
      <c r="H41" s="6"/>
    </row>
    <row r="42" spans="1:8">
      <c r="A42" s="6">
        <v>8</v>
      </c>
      <c r="B42" s="7" t="s">
        <v>36</v>
      </c>
      <c r="C42" s="13" t="s">
        <v>37</v>
      </c>
      <c r="D42" s="7" t="s">
        <v>38</v>
      </c>
      <c r="E42" s="7">
        <v>1</v>
      </c>
      <c r="F42" s="6">
        <v>1130</v>
      </c>
      <c r="G42" s="6">
        <v>1000</v>
      </c>
      <c r="H42" s="6"/>
    </row>
    <row r="43" spans="1:8">
      <c r="A43" s="6">
        <v>9</v>
      </c>
      <c r="B43" s="7" t="s">
        <v>39</v>
      </c>
      <c r="C43" s="17" t="s">
        <v>37</v>
      </c>
      <c r="D43" s="6" t="s">
        <v>35</v>
      </c>
      <c r="E43" s="6">
        <v>100</v>
      </c>
      <c r="F43" s="6">
        <v>33.9</v>
      </c>
      <c r="G43" s="6">
        <f t="shared" ref="G43:G50" si="2">F43*E43</f>
        <v>3390</v>
      </c>
      <c r="H43" s="6"/>
    </row>
    <row r="44" spans="1:8">
      <c r="A44" s="6">
        <v>10</v>
      </c>
      <c r="B44" s="7" t="s">
        <v>33</v>
      </c>
      <c r="C44" s="11" t="s">
        <v>34</v>
      </c>
      <c r="D44" s="12" t="s">
        <v>35</v>
      </c>
      <c r="E44" s="6">
        <v>100</v>
      </c>
      <c r="F44" s="6">
        <v>2.1357</v>
      </c>
      <c r="G44" s="6">
        <f t="shared" si="2"/>
        <v>213.57</v>
      </c>
      <c r="H44" s="6"/>
    </row>
    <row r="45" ht="185.25" spans="1:8">
      <c r="A45" s="6">
        <v>11</v>
      </c>
      <c r="B45" s="6" t="s">
        <v>40</v>
      </c>
      <c r="C45" s="6" t="s">
        <v>41</v>
      </c>
      <c r="D45" s="10" t="s">
        <v>35</v>
      </c>
      <c r="E45" s="6">
        <v>20</v>
      </c>
      <c r="F45" s="6">
        <v>2.8815</v>
      </c>
      <c r="G45" s="6">
        <f t="shared" si="2"/>
        <v>57.63</v>
      </c>
      <c r="H45" s="6"/>
    </row>
    <row r="46" spans="1:8">
      <c r="A46" s="6">
        <v>12</v>
      </c>
      <c r="B46" s="6" t="s">
        <v>48</v>
      </c>
      <c r="C46" s="8" t="s">
        <v>49</v>
      </c>
      <c r="D46" s="12" t="s">
        <v>35</v>
      </c>
      <c r="E46" s="6">
        <v>100</v>
      </c>
      <c r="F46" s="6">
        <v>5.0059</v>
      </c>
      <c r="G46" s="6">
        <f t="shared" si="2"/>
        <v>500.59</v>
      </c>
      <c r="H46" s="6"/>
    </row>
    <row r="47" spans="1:8">
      <c r="A47" s="6">
        <v>13</v>
      </c>
      <c r="B47" s="8" t="s">
        <v>50</v>
      </c>
      <c r="C47" s="17" t="s">
        <v>37</v>
      </c>
      <c r="D47" s="6" t="s">
        <v>35</v>
      </c>
      <c r="E47" s="6">
        <v>20</v>
      </c>
      <c r="F47" s="8">
        <v>29.832</v>
      </c>
      <c r="G47" s="6">
        <f t="shared" si="2"/>
        <v>596.64</v>
      </c>
      <c r="H47" s="6"/>
    </row>
    <row r="48" ht="57.75" customHeight="1" spans="1:8">
      <c r="A48" s="6">
        <v>14</v>
      </c>
      <c r="B48" s="6" t="s">
        <v>51</v>
      </c>
      <c r="C48" s="17" t="s">
        <v>52</v>
      </c>
      <c r="D48" s="6" t="s">
        <v>38</v>
      </c>
      <c r="E48" s="6">
        <v>1</v>
      </c>
      <c r="F48" s="6">
        <v>1130</v>
      </c>
      <c r="G48" s="6">
        <f t="shared" si="2"/>
        <v>1130</v>
      </c>
      <c r="H48" s="6"/>
    </row>
    <row r="49" spans="1:8">
      <c r="A49" s="6">
        <v>15</v>
      </c>
      <c r="B49" s="6" t="s">
        <v>53</v>
      </c>
      <c r="C49" s="17" t="s">
        <v>37</v>
      </c>
      <c r="D49" s="10" t="s">
        <v>35</v>
      </c>
      <c r="E49" s="6">
        <v>20</v>
      </c>
      <c r="F49" s="6">
        <v>2.26</v>
      </c>
      <c r="G49" s="6">
        <f t="shared" si="2"/>
        <v>45.2</v>
      </c>
      <c r="H49" s="6"/>
    </row>
    <row r="50" spans="1:8">
      <c r="A50" s="6">
        <v>16</v>
      </c>
      <c r="B50" s="6" t="s">
        <v>55</v>
      </c>
      <c r="C50" s="17" t="s">
        <v>37</v>
      </c>
      <c r="D50" s="10" t="s">
        <v>35</v>
      </c>
      <c r="E50" s="6">
        <v>100</v>
      </c>
      <c r="F50" s="6">
        <v>2.26</v>
      </c>
      <c r="G50" s="6">
        <f t="shared" si="2"/>
        <v>226</v>
      </c>
      <c r="H50" s="6"/>
    </row>
    <row r="51" spans="1:8">
      <c r="A51" s="6">
        <v>17</v>
      </c>
      <c r="B51" s="6" t="s">
        <v>56</v>
      </c>
      <c r="C51" s="6" t="s">
        <v>37</v>
      </c>
      <c r="D51" s="6" t="s">
        <v>38</v>
      </c>
      <c r="E51" s="6">
        <v>1</v>
      </c>
      <c r="F51" s="18">
        <f>3558.04+346.86</f>
        <v>3904.9</v>
      </c>
      <c r="G51" s="18">
        <f>F51</f>
        <v>3904.9</v>
      </c>
      <c r="H51" s="6"/>
    </row>
    <row r="52" spans="1:8">
      <c r="A52" s="6">
        <v>18</v>
      </c>
      <c r="B52" s="19" t="s">
        <v>57</v>
      </c>
      <c r="C52" s="20"/>
      <c r="D52" s="20"/>
      <c r="E52" s="20"/>
      <c r="F52" s="21"/>
      <c r="G52" s="21">
        <f>SUM(G30:G51)</f>
        <v>47006.9937</v>
      </c>
      <c r="H52" s="19"/>
    </row>
    <row r="53" spans="1:8">
      <c r="A53" s="22" t="s">
        <v>63</v>
      </c>
      <c r="B53" s="23"/>
      <c r="C53" s="23"/>
      <c r="D53" s="23"/>
      <c r="E53" s="23"/>
      <c r="F53" s="23"/>
      <c r="G53" s="23"/>
      <c r="H53" s="23"/>
    </row>
    <row r="54" ht="15" spans="1:8">
      <c r="A54" s="5" t="s">
        <v>2</v>
      </c>
      <c r="B54" s="5" t="s">
        <v>3</v>
      </c>
      <c r="C54" s="5" t="s">
        <v>4</v>
      </c>
      <c r="D54" s="5" t="s">
        <v>59</v>
      </c>
      <c r="E54" s="5" t="s">
        <v>60</v>
      </c>
      <c r="F54" s="5" t="s">
        <v>7</v>
      </c>
      <c r="G54" s="5" t="s">
        <v>8</v>
      </c>
      <c r="H54" s="5" t="s">
        <v>9</v>
      </c>
    </row>
    <row r="55" ht="399" spans="1:8">
      <c r="A55" s="6">
        <v>1</v>
      </c>
      <c r="B55" s="6" t="s">
        <v>10</v>
      </c>
      <c r="C55" s="6" t="s">
        <v>11</v>
      </c>
      <c r="D55" s="6" t="s">
        <v>12</v>
      </c>
      <c r="E55" s="6">
        <v>3</v>
      </c>
      <c r="F55" s="6">
        <v>3864.6</v>
      </c>
      <c r="G55" s="6">
        <f t="shared" ref="G55:G70" si="3">F55*E55</f>
        <v>11593.8</v>
      </c>
      <c r="H55" s="6"/>
    </row>
    <row r="56" ht="85.5" spans="1:8">
      <c r="A56" s="6">
        <v>2</v>
      </c>
      <c r="B56" s="6" t="s">
        <v>14</v>
      </c>
      <c r="C56" s="6" t="s">
        <v>15</v>
      </c>
      <c r="D56" s="7" t="s">
        <v>16</v>
      </c>
      <c r="E56" s="6">
        <v>3</v>
      </c>
      <c r="F56" s="6">
        <v>552.0615</v>
      </c>
      <c r="G56" s="6">
        <f t="shared" si="3"/>
        <v>1656.1845</v>
      </c>
      <c r="H56" s="6"/>
    </row>
    <row r="57" ht="69" customHeight="1" spans="1:8">
      <c r="A57" s="6">
        <v>3</v>
      </c>
      <c r="B57" s="6" t="s">
        <v>17</v>
      </c>
      <c r="C57" s="6" t="s">
        <v>18</v>
      </c>
      <c r="D57" s="7" t="s">
        <v>12</v>
      </c>
      <c r="E57" s="6">
        <v>2</v>
      </c>
      <c r="F57" s="6">
        <v>2034</v>
      </c>
      <c r="G57" s="6">
        <f t="shared" si="3"/>
        <v>4068</v>
      </c>
      <c r="H57" s="6"/>
    </row>
    <row r="58" ht="42.75" spans="1:8">
      <c r="A58" s="6">
        <v>4</v>
      </c>
      <c r="B58" s="6" t="s">
        <v>19</v>
      </c>
      <c r="C58" s="6" t="s">
        <v>20</v>
      </c>
      <c r="D58" s="7" t="s">
        <v>16</v>
      </c>
      <c r="E58" s="6">
        <v>2</v>
      </c>
      <c r="F58" s="6">
        <v>568.2431</v>
      </c>
      <c r="G58" s="6">
        <f t="shared" si="3"/>
        <v>1136.4862</v>
      </c>
      <c r="H58" s="6"/>
    </row>
    <row r="59" spans="1:8">
      <c r="A59" s="6">
        <v>5</v>
      </c>
      <c r="B59" s="6" t="s">
        <v>21</v>
      </c>
      <c r="C59" s="6" t="s">
        <v>22</v>
      </c>
      <c r="D59" s="7" t="s">
        <v>23</v>
      </c>
      <c r="E59" s="6">
        <v>2</v>
      </c>
      <c r="F59" s="6">
        <v>2001.23</v>
      </c>
      <c r="G59" s="6">
        <f t="shared" si="3"/>
        <v>4002.46</v>
      </c>
      <c r="H59" s="6"/>
    </row>
    <row r="60" ht="49.5" customHeight="1" spans="1:8">
      <c r="A60" s="6">
        <v>6</v>
      </c>
      <c r="B60" s="6" t="s">
        <v>24</v>
      </c>
      <c r="C60" s="6" t="s">
        <v>25</v>
      </c>
      <c r="D60" s="7" t="s">
        <v>12</v>
      </c>
      <c r="E60" s="6">
        <v>1</v>
      </c>
      <c r="F60" s="6">
        <v>3521.08</v>
      </c>
      <c r="G60" s="6">
        <f t="shared" si="3"/>
        <v>3521.08</v>
      </c>
      <c r="H60" s="6"/>
    </row>
    <row r="61" ht="28.5" spans="1:8">
      <c r="A61" s="6">
        <v>7</v>
      </c>
      <c r="B61" s="6" t="s">
        <v>26</v>
      </c>
      <c r="C61" s="8" t="s">
        <v>27</v>
      </c>
      <c r="D61" s="7" t="s">
        <v>12</v>
      </c>
      <c r="E61" s="6">
        <v>1</v>
      </c>
      <c r="F61" s="6">
        <v>237.3</v>
      </c>
      <c r="G61" s="6">
        <f t="shared" si="3"/>
        <v>237.3</v>
      </c>
      <c r="H61" s="6"/>
    </row>
    <row r="62" ht="15.75" spans="1:8">
      <c r="A62" s="6"/>
      <c r="B62" s="8" t="s">
        <v>28</v>
      </c>
      <c r="C62" s="8" t="s">
        <v>29</v>
      </c>
      <c r="D62" s="8" t="s">
        <v>30</v>
      </c>
      <c r="E62" s="8">
        <v>1</v>
      </c>
      <c r="F62" s="9">
        <v>203.4</v>
      </c>
      <c r="G62" s="6">
        <f t="shared" si="3"/>
        <v>203.4</v>
      </c>
      <c r="H62" s="6"/>
    </row>
    <row r="63" ht="285" spans="1:8">
      <c r="A63" s="6"/>
      <c r="B63" s="7" t="s">
        <v>31</v>
      </c>
      <c r="C63" s="7" t="s">
        <v>32</v>
      </c>
      <c r="D63" s="10" t="s">
        <v>12</v>
      </c>
      <c r="E63" s="8">
        <v>1</v>
      </c>
      <c r="F63" s="9">
        <v>253.12</v>
      </c>
      <c r="G63" s="6">
        <f t="shared" si="3"/>
        <v>253.12</v>
      </c>
      <c r="H63" s="6"/>
    </row>
    <row r="64" spans="1:8">
      <c r="A64" s="6">
        <v>9</v>
      </c>
      <c r="B64" s="7" t="s">
        <v>33</v>
      </c>
      <c r="C64" s="11" t="s">
        <v>34</v>
      </c>
      <c r="D64" s="12" t="s">
        <v>35</v>
      </c>
      <c r="E64" s="8">
        <v>30</v>
      </c>
      <c r="F64" s="6">
        <v>2.1357</v>
      </c>
      <c r="G64" s="6">
        <f t="shared" si="3"/>
        <v>64.071</v>
      </c>
      <c r="H64" s="6"/>
    </row>
    <row r="65" ht="185.25" spans="1:8">
      <c r="A65" s="6">
        <v>10</v>
      </c>
      <c r="B65" s="6" t="s">
        <v>40</v>
      </c>
      <c r="C65" s="6" t="s">
        <v>41</v>
      </c>
      <c r="D65" s="10" t="s">
        <v>35</v>
      </c>
      <c r="E65" s="8">
        <v>30</v>
      </c>
      <c r="F65" s="6">
        <v>2.8815</v>
      </c>
      <c r="G65" s="6">
        <f t="shared" si="3"/>
        <v>86.445</v>
      </c>
      <c r="H65" s="6"/>
    </row>
    <row r="66" spans="1:8">
      <c r="A66" s="6">
        <v>11</v>
      </c>
      <c r="B66" s="6" t="s">
        <v>48</v>
      </c>
      <c r="C66" s="8" t="s">
        <v>49</v>
      </c>
      <c r="D66" s="12" t="s">
        <v>35</v>
      </c>
      <c r="E66" s="8">
        <v>30</v>
      </c>
      <c r="F66" s="6">
        <v>5.0059</v>
      </c>
      <c r="G66" s="6">
        <f t="shared" si="3"/>
        <v>150.177</v>
      </c>
      <c r="H66" s="6"/>
    </row>
    <row r="67" spans="1:8">
      <c r="A67" s="6">
        <v>12</v>
      </c>
      <c r="B67" s="8" t="s">
        <v>50</v>
      </c>
      <c r="C67" s="13" t="s">
        <v>37</v>
      </c>
      <c r="D67" s="6" t="s">
        <v>35</v>
      </c>
      <c r="E67" s="6">
        <v>15</v>
      </c>
      <c r="F67" s="8">
        <v>29.832</v>
      </c>
      <c r="G67" s="6">
        <f t="shared" si="3"/>
        <v>447.48</v>
      </c>
      <c r="H67" s="6"/>
    </row>
    <row r="68" spans="1:8">
      <c r="A68" s="6">
        <v>13</v>
      </c>
      <c r="B68" s="6" t="s">
        <v>53</v>
      </c>
      <c r="C68" s="17" t="s">
        <v>37</v>
      </c>
      <c r="D68" s="10" t="s">
        <v>35</v>
      </c>
      <c r="E68" s="6">
        <v>30</v>
      </c>
      <c r="F68" s="6">
        <v>2.26</v>
      </c>
      <c r="G68" s="6">
        <f t="shared" si="3"/>
        <v>67.8</v>
      </c>
      <c r="H68" s="6"/>
    </row>
    <row r="69" spans="1:8">
      <c r="A69" s="6">
        <v>14</v>
      </c>
      <c r="B69" s="6" t="s">
        <v>55</v>
      </c>
      <c r="C69" s="17" t="s">
        <v>37</v>
      </c>
      <c r="D69" s="10" t="s">
        <v>35</v>
      </c>
      <c r="E69" s="6">
        <v>30</v>
      </c>
      <c r="F69" s="6">
        <v>2.26</v>
      </c>
      <c r="G69" s="6">
        <f t="shared" si="3"/>
        <v>67.8</v>
      </c>
      <c r="H69" s="6"/>
    </row>
    <row r="70" ht="51" customHeight="1" spans="1:8">
      <c r="A70" s="6">
        <v>15</v>
      </c>
      <c r="B70" s="6" t="s">
        <v>51</v>
      </c>
      <c r="C70" s="17" t="s">
        <v>52</v>
      </c>
      <c r="D70" s="6" t="s">
        <v>38</v>
      </c>
      <c r="E70" s="6">
        <v>1</v>
      </c>
      <c r="F70" s="6">
        <v>565</v>
      </c>
      <c r="G70" s="6">
        <f t="shared" si="3"/>
        <v>565</v>
      </c>
      <c r="H70" s="6"/>
    </row>
    <row r="71" spans="1:8">
      <c r="A71" s="6">
        <v>16</v>
      </c>
      <c r="B71" s="6" t="s">
        <v>56</v>
      </c>
      <c r="C71" s="6" t="s">
        <v>37</v>
      </c>
      <c r="D71" s="6" t="s">
        <v>38</v>
      </c>
      <c r="E71" s="6">
        <v>1</v>
      </c>
      <c r="F71" s="18">
        <f>2314.35+346.86</f>
        <v>2661.21</v>
      </c>
      <c r="G71" s="18">
        <f>F71</f>
        <v>2661.21</v>
      </c>
      <c r="H71" s="6"/>
    </row>
    <row r="72" spans="1:8">
      <c r="A72" s="6">
        <v>17</v>
      </c>
      <c r="B72" s="19" t="s">
        <v>57</v>
      </c>
      <c r="C72" s="20"/>
      <c r="D72" s="20"/>
      <c r="E72" s="20"/>
      <c r="F72" s="21"/>
      <c r="G72" s="21">
        <f>SUM(G55:G71)</f>
        <v>30781.8137</v>
      </c>
      <c r="H72" s="19"/>
    </row>
    <row r="73" spans="1:8">
      <c r="A73" s="22" t="s">
        <v>64</v>
      </c>
      <c r="B73" s="23"/>
      <c r="C73" s="23"/>
      <c r="D73" s="23"/>
      <c r="E73" s="23"/>
      <c r="F73" s="23"/>
      <c r="G73" s="23"/>
      <c r="H73" s="23"/>
    </row>
    <row r="74" ht="15" spans="1:8">
      <c r="A74" s="5" t="s">
        <v>2</v>
      </c>
      <c r="B74" s="5" t="s">
        <v>3</v>
      </c>
      <c r="C74" s="5" t="s">
        <v>4</v>
      </c>
      <c r="D74" s="5" t="s">
        <v>59</v>
      </c>
      <c r="E74" s="5" t="s">
        <v>60</v>
      </c>
      <c r="F74" s="5" t="s">
        <v>7</v>
      </c>
      <c r="G74" s="5" t="s">
        <v>8</v>
      </c>
      <c r="H74" s="5" t="s">
        <v>9</v>
      </c>
    </row>
    <row r="75" ht="399" spans="1:8">
      <c r="A75" s="6">
        <v>1</v>
      </c>
      <c r="B75" s="6" t="s">
        <v>10</v>
      </c>
      <c r="C75" s="6" t="s">
        <v>11</v>
      </c>
      <c r="D75" s="6" t="s">
        <v>12</v>
      </c>
      <c r="E75" s="6">
        <v>3</v>
      </c>
      <c r="F75" s="6">
        <v>3864.6</v>
      </c>
      <c r="G75" s="6">
        <f t="shared" ref="G75:G90" si="4">F75*E75</f>
        <v>11593.8</v>
      </c>
      <c r="H75" s="6"/>
    </row>
    <row r="76" ht="85.5" spans="1:8">
      <c r="A76" s="6">
        <v>2</v>
      </c>
      <c r="B76" s="6" t="s">
        <v>14</v>
      </c>
      <c r="C76" s="6" t="s">
        <v>15</v>
      </c>
      <c r="D76" s="7" t="s">
        <v>16</v>
      </c>
      <c r="E76" s="6">
        <v>3</v>
      </c>
      <c r="F76" s="6">
        <v>552.0615</v>
      </c>
      <c r="G76" s="6">
        <f t="shared" si="4"/>
        <v>1656.1845</v>
      </c>
      <c r="H76" s="6"/>
    </row>
    <row r="77" ht="33" customHeight="1" spans="1:8">
      <c r="A77" s="6">
        <v>3</v>
      </c>
      <c r="B77" s="6" t="s">
        <v>17</v>
      </c>
      <c r="C77" s="6" t="s">
        <v>18</v>
      </c>
      <c r="D77" s="7" t="s">
        <v>12</v>
      </c>
      <c r="E77" s="6">
        <v>1</v>
      </c>
      <c r="F77" s="6">
        <v>2034</v>
      </c>
      <c r="G77" s="6">
        <f t="shared" si="4"/>
        <v>2034</v>
      </c>
      <c r="H77" s="6"/>
    </row>
    <row r="78" ht="18" customHeight="1" spans="1:8">
      <c r="A78" s="6">
        <v>4</v>
      </c>
      <c r="B78" s="6" t="s">
        <v>19</v>
      </c>
      <c r="C78" s="6" t="s">
        <v>20</v>
      </c>
      <c r="D78" s="7" t="s">
        <v>16</v>
      </c>
      <c r="E78" s="6">
        <v>1</v>
      </c>
      <c r="F78" s="6">
        <v>568.2431</v>
      </c>
      <c r="G78" s="6">
        <f t="shared" si="4"/>
        <v>568.2431</v>
      </c>
      <c r="H78" s="6"/>
    </row>
    <row r="79" spans="1:8">
      <c r="A79" s="6">
        <v>5</v>
      </c>
      <c r="B79" s="6" t="s">
        <v>21</v>
      </c>
      <c r="C79" s="6" t="s">
        <v>22</v>
      </c>
      <c r="D79" s="7" t="s">
        <v>23</v>
      </c>
      <c r="E79" s="6">
        <v>1</v>
      </c>
      <c r="F79" s="6">
        <v>2001.23</v>
      </c>
      <c r="G79" s="6">
        <f t="shared" si="4"/>
        <v>2001.23</v>
      </c>
      <c r="H79" s="6"/>
    </row>
    <row r="80" ht="37.5" customHeight="1" spans="1:8">
      <c r="A80" s="6">
        <v>6</v>
      </c>
      <c r="B80" s="6" t="s">
        <v>24</v>
      </c>
      <c r="C80" s="6" t="s">
        <v>25</v>
      </c>
      <c r="D80" s="7" t="s">
        <v>12</v>
      </c>
      <c r="E80" s="6">
        <v>1</v>
      </c>
      <c r="F80" s="6">
        <v>3521.08</v>
      </c>
      <c r="G80" s="6">
        <f t="shared" si="4"/>
        <v>3521.08</v>
      </c>
      <c r="H80" s="6"/>
    </row>
    <row r="81" ht="28.5" spans="1:8">
      <c r="A81" s="6">
        <v>7</v>
      </c>
      <c r="B81" s="6" t="s">
        <v>26</v>
      </c>
      <c r="C81" s="8" t="s">
        <v>27</v>
      </c>
      <c r="D81" s="7" t="s">
        <v>12</v>
      </c>
      <c r="E81" s="6">
        <v>1</v>
      </c>
      <c r="F81" s="6">
        <v>237.3</v>
      </c>
      <c r="G81" s="6">
        <f t="shared" si="4"/>
        <v>237.3</v>
      </c>
      <c r="H81" s="6"/>
    </row>
    <row r="82" ht="15.75" spans="1:8">
      <c r="A82" s="6">
        <v>8</v>
      </c>
      <c r="B82" s="8" t="s">
        <v>28</v>
      </c>
      <c r="C82" s="8" t="s">
        <v>29</v>
      </c>
      <c r="D82" s="8" t="s">
        <v>30</v>
      </c>
      <c r="E82" s="8">
        <v>1</v>
      </c>
      <c r="F82" s="9">
        <v>203.4</v>
      </c>
      <c r="G82" s="6">
        <f t="shared" si="4"/>
        <v>203.4</v>
      </c>
      <c r="H82" s="6"/>
    </row>
    <row r="83" spans="1:8">
      <c r="A83" s="6">
        <v>9</v>
      </c>
      <c r="B83" s="7" t="s">
        <v>36</v>
      </c>
      <c r="C83" s="13" t="s">
        <v>37</v>
      </c>
      <c r="D83" s="7" t="s">
        <v>38</v>
      </c>
      <c r="E83" s="7">
        <v>1</v>
      </c>
      <c r="F83" s="6">
        <v>1130</v>
      </c>
      <c r="G83" s="6">
        <f t="shared" si="4"/>
        <v>1130</v>
      </c>
      <c r="H83" s="6"/>
    </row>
    <row r="84" spans="1:8">
      <c r="A84" s="6">
        <v>10</v>
      </c>
      <c r="B84" s="24" t="s">
        <v>50</v>
      </c>
      <c r="C84" s="17" t="s">
        <v>37</v>
      </c>
      <c r="D84" s="6" t="s">
        <v>35</v>
      </c>
      <c r="E84" s="6">
        <v>10</v>
      </c>
      <c r="F84" s="8">
        <v>29.832</v>
      </c>
      <c r="G84" s="6">
        <f t="shared" si="4"/>
        <v>298.32</v>
      </c>
      <c r="H84" s="6"/>
    </row>
    <row r="85" spans="1:8">
      <c r="A85" s="6">
        <v>11</v>
      </c>
      <c r="B85" s="7" t="s">
        <v>33</v>
      </c>
      <c r="C85" s="11" t="s">
        <v>34</v>
      </c>
      <c r="D85" s="12" t="s">
        <v>35</v>
      </c>
      <c r="E85" s="8">
        <v>10</v>
      </c>
      <c r="F85" s="6">
        <v>2.1357</v>
      </c>
      <c r="G85" s="6">
        <f t="shared" si="4"/>
        <v>21.357</v>
      </c>
      <c r="H85" s="6"/>
    </row>
    <row r="86" ht="185.25" spans="1:8">
      <c r="A86" s="6">
        <v>12</v>
      </c>
      <c r="B86" s="6" t="s">
        <v>40</v>
      </c>
      <c r="C86" s="6" t="s">
        <v>41</v>
      </c>
      <c r="D86" s="10" t="s">
        <v>35</v>
      </c>
      <c r="E86" s="6">
        <v>10</v>
      </c>
      <c r="F86" s="6">
        <v>2.8815</v>
      </c>
      <c r="G86" s="6">
        <f t="shared" si="4"/>
        <v>28.815</v>
      </c>
      <c r="H86" s="6"/>
    </row>
    <row r="87" spans="1:8">
      <c r="A87" s="6">
        <v>13</v>
      </c>
      <c r="B87" s="6" t="s">
        <v>48</v>
      </c>
      <c r="C87" s="8" t="s">
        <v>49</v>
      </c>
      <c r="D87" s="12" t="s">
        <v>35</v>
      </c>
      <c r="E87" s="6">
        <v>10</v>
      </c>
      <c r="F87" s="6">
        <v>5.0059</v>
      </c>
      <c r="G87" s="6">
        <f t="shared" si="4"/>
        <v>50.059</v>
      </c>
      <c r="H87" s="6"/>
    </row>
    <row r="88" ht="22.5" customHeight="1" spans="1:8">
      <c r="A88" s="6">
        <v>14</v>
      </c>
      <c r="B88" s="6" t="s">
        <v>51</v>
      </c>
      <c r="C88" s="17" t="s">
        <v>52</v>
      </c>
      <c r="D88" s="6" t="s">
        <v>38</v>
      </c>
      <c r="E88" s="6">
        <v>1</v>
      </c>
      <c r="F88" s="6">
        <v>565</v>
      </c>
      <c r="G88" s="6">
        <f t="shared" si="4"/>
        <v>565</v>
      </c>
      <c r="H88" s="6"/>
    </row>
    <row r="89" spans="1:8">
      <c r="A89" s="6">
        <v>15</v>
      </c>
      <c r="B89" s="6" t="s">
        <v>53</v>
      </c>
      <c r="C89" s="17" t="s">
        <v>37</v>
      </c>
      <c r="D89" s="10" t="s">
        <v>35</v>
      </c>
      <c r="E89" s="6">
        <v>10</v>
      </c>
      <c r="F89" s="6">
        <v>2.26</v>
      </c>
      <c r="G89" s="6">
        <f t="shared" si="4"/>
        <v>22.6</v>
      </c>
      <c r="H89" s="6"/>
    </row>
    <row r="90" spans="1:8">
      <c r="A90" s="6">
        <v>16</v>
      </c>
      <c r="B90" s="6" t="s">
        <v>55</v>
      </c>
      <c r="C90" s="17" t="s">
        <v>37</v>
      </c>
      <c r="D90" s="10" t="s">
        <v>35</v>
      </c>
      <c r="E90" s="6">
        <v>10</v>
      </c>
      <c r="F90" s="6">
        <v>2.26</v>
      </c>
      <c r="G90" s="6">
        <f t="shared" si="4"/>
        <v>22.6</v>
      </c>
      <c r="H90" s="6"/>
    </row>
    <row r="91" spans="1:8">
      <c r="A91" s="6">
        <v>17</v>
      </c>
      <c r="B91" s="6" t="s">
        <v>56</v>
      </c>
      <c r="C91" s="6" t="s">
        <v>37</v>
      </c>
      <c r="D91" s="6" t="s">
        <v>38</v>
      </c>
      <c r="E91" s="6">
        <v>1</v>
      </c>
      <c r="F91" s="18">
        <f>1971.43+346.86</f>
        <v>2318.29</v>
      </c>
      <c r="G91" s="18">
        <f>F91</f>
        <v>2318.29</v>
      </c>
      <c r="H91" s="6"/>
    </row>
    <row r="92" spans="1:8">
      <c r="A92" s="6">
        <v>18</v>
      </c>
      <c r="B92" s="19" t="s">
        <v>57</v>
      </c>
      <c r="C92" s="20"/>
      <c r="D92" s="20"/>
      <c r="E92" s="20"/>
      <c r="F92" s="21"/>
      <c r="G92" s="21">
        <f>SUM(G75:G91)</f>
        <v>26272.2786</v>
      </c>
      <c r="H92" s="19"/>
    </row>
    <row r="93" spans="1:8">
      <c r="A93" s="22" t="s">
        <v>65</v>
      </c>
      <c r="B93" s="23"/>
      <c r="C93" s="23"/>
      <c r="D93" s="23"/>
      <c r="E93" s="23"/>
      <c r="F93" s="23"/>
      <c r="G93" s="23"/>
      <c r="H93" s="23"/>
    </row>
    <row r="94" ht="15" spans="1:8">
      <c r="A94" s="5" t="s">
        <v>2</v>
      </c>
      <c r="B94" s="5" t="s">
        <v>3</v>
      </c>
      <c r="C94" s="5" t="s">
        <v>4</v>
      </c>
      <c r="D94" s="5" t="s">
        <v>59</v>
      </c>
      <c r="E94" s="5" t="s">
        <v>60</v>
      </c>
      <c r="F94" s="5" t="s">
        <v>7</v>
      </c>
      <c r="G94" s="5" t="s">
        <v>8</v>
      </c>
      <c r="H94" s="5" t="s">
        <v>9</v>
      </c>
    </row>
    <row r="95" ht="399" spans="1:8">
      <c r="A95" s="6">
        <v>1</v>
      </c>
      <c r="B95" s="6" t="s">
        <v>10</v>
      </c>
      <c r="C95" s="6" t="s">
        <v>11</v>
      </c>
      <c r="D95" s="6" t="s">
        <v>12</v>
      </c>
      <c r="E95" s="6">
        <v>2</v>
      </c>
      <c r="F95" s="6">
        <v>3864.6</v>
      </c>
      <c r="G95" s="6">
        <f t="shared" ref="G95:G97" si="5">F95*E95</f>
        <v>7729.2</v>
      </c>
      <c r="H95" s="6"/>
    </row>
    <row r="96" ht="85.5" spans="1:8">
      <c r="A96" s="6">
        <v>2</v>
      </c>
      <c r="B96" s="6" t="s">
        <v>14</v>
      </c>
      <c r="C96" s="6" t="s">
        <v>15</v>
      </c>
      <c r="D96" s="7" t="s">
        <v>16</v>
      </c>
      <c r="E96" s="6">
        <v>2</v>
      </c>
      <c r="F96" s="6">
        <v>552.0615</v>
      </c>
      <c r="G96" s="6">
        <f t="shared" si="5"/>
        <v>1104.123</v>
      </c>
      <c r="H96" s="6"/>
    </row>
    <row r="97" ht="42" customHeight="1" spans="1:8">
      <c r="A97" s="6">
        <v>3</v>
      </c>
      <c r="B97" s="6" t="s">
        <v>51</v>
      </c>
      <c r="C97" s="17" t="s">
        <v>52</v>
      </c>
      <c r="D97" s="6" t="s">
        <v>38</v>
      </c>
      <c r="E97" s="6">
        <v>1</v>
      </c>
      <c r="F97" s="6">
        <v>226</v>
      </c>
      <c r="G97" s="6">
        <f t="shared" si="5"/>
        <v>226</v>
      </c>
      <c r="H97" s="6"/>
    </row>
    <row r="98" spans="1:8">
      <c r="A98" s="6">
        <v>4</v>
      </c>
      <c r="B98" s="6" t="s">
        <v>56</v>
      </c>
      <c r="C98" s="6" t="s">
        <v>37</v>
      </c>
      <c r="D98" s="6" t="s">
        <v>38</v>
      </c>
      <c r="E98" s="6">
        <v>1</v>
      </c>
      <c r="F98" s="6">
        <f>745.59+346.86</f>
        <v>1092.45</v>
      </c>
      <c r="G98" s="18">
        <f>F98</f>
        <v>1092.45</v>
      </c>
      <c r="H98" s="6"/>
    </row>
    <row r="99" spans="1:8">
      <c r="A99" s="6">
        <v>5</v>
      </c>
      <c r="B99" s="19" t="s">
        <v>57</v>
      </c>
      <c r="C99" s="20"/>
      <c r="D99" s="20"/>
      <c r="E99" s="20"/>
      <c r="F99" s="19"/>
      <c r="G99" s="19">
        <f>SUM(G95:G98)</f>
        <v>10151.773</v>
      </c>
      <c r="H99" s="19"/>
    </row>
    <row r="100" spans="1:8">
      <c r="A100" s="22" t="s">
        <v>66</v>
      </c>
      <c r="B100" s="23"/>
      <c r="C100" s="23"/>
      <c r="D100" s="23"/>
      <c r="E100" s="23"/>
      <c r="F100" s="23"/>
      <c r="G100" s="23"/>
      <c r="H100" s="23"/>
    </row>
    <row r="101" ht="15" spans="1:8">
      <c r="A101" s="5" t="s">
        <v>2</v>
      </c>
      <c r="B101" s="5" t="s">
        <v>3</v>
      </c>
      <c r="C101" s="5" t="s">
        <v>4</v>
      </c>
      <c r="D101" s="5" t="s">
        <v>59</v>
      </c>
      <c r="E101" s="5" t="s">
        <v>60</v>
      </c>
      <c r="F101" s="5" t="s">
        <v>7</v>
      </c>
      <c r="G101" s="5" t="s">
        <v>8</v>
      </c>
      <c r="H101" s="5" t="s">
        <v>9</v>
      </c>
    </row>
    <row r="102" ht="399" spans="1:8">
      <c r="A102" s="6">
        <v>1</v>
      </c>
      <c r="B102" s="6" t="s">
        <v>10</v>
      </c>
      <c r="C102" s="6" t="s">
        <v>11</v>
      </c>
      <c r="D102" s="6" t="s">
        <v>12</v>
      </c>
      <c r="E102" s="6">
        <v>3</v>
      </c>
      <c r="F102" s="6">
        <v>3864.6</v>
      </c>
      <c r="G102" s="6">
        <f t="shared" ref="G102:G106" si="6">F102*E102</f>
        <v>11593.8</v>
      </c>
      <c r="H102" s="6" t="s">
        <v>67</v>
      </c>
    </row>
    <row r="103" ht="85.5" spans="1:8">
      <c r="A103" s="6">
        <v>2</v>
      </c>
      <c r="B103" s="6" t="s">
        <v>14</v>
      </c>
      <c r="C103" s="6" t="s">
        <v>15</v>
      </c>
      <c r="D103" s="7" t="s">
        <v>16</v>
      </c>
      <c r="E103" s="6">
        <v>3</v>
      </c>
      <c r="F103" s="6">
        <v>552.0615</v>
      </c>
      <c r="G103" s="6">
        <f t="shared" si="6"/>
        <v>1656.1845</v>
      </c>
      <c r="H103" s="6"/>
    </row>
    <row r="104" spans="1:8">
      <c r="A104" s="6">
        <v>3</v>
      </c>
      <c r="B104" s="7" t="s">
        <v>36</v>
      </c>
      <c r="C104" s="13" t="s">
        <v>37</v>
      </c>
      <c r="D104" s="7" t="s">
        <v>38</v>
      </c>
      <c r="E104" s="7">
        <v>1</v>
      </c>
      <c r="F104" s="6">
        <v>1130</v>
      </c>
      <c r="G104" s="6">
        <f t="shared" si="6"/>
        <v>1130</v>
      </c>
      <c r="H104" s="6"/>
    </row>
    <row r="105" spans="1:8">
      <c r="A105" s="6">
        <v>4</v>
      </c>
      <c r="B105" s="25" t="s">
        <v>68</v>
      </c>
      <c r="C105" s="13" t="s">
        <v>37</v>
      </c>
      <c r="D105" s="7" t="s">
        <v>38</v>
      </c>
      <c r="E105" s="8">
        <v>1</v>
      </c>
      <c r="F105" s="6">
        <v>1356</v>
      </c>
      <c r="G105" s="6">
        <f t="shared" si="6"/>
        <v>1356</v>
      </c>
      <c r="H105" s="6"/>
    </row>
    <row r="106" ht="42.75" customHeight="1" spans="1:8">
      <c r="A106" s="6">
        <v>5</v>
      </c>
      <c r="B106" s="6" t="s">
        <v>51</v>
      </c>
      <c r="C106" s="17" t="s">
        <v>52</v>
      </c>
      <c r="D106" s="6" t="s">
        <v>38</v>
      </c>
      <c r="E106" s="6">
        <v>1</v>
      </c>
      <c r="F106" s="6">
        <v>565</v>
      </c>
      <c r="G106" s="6">
        <f t="shared" si="6"/>
        <v>565</v>
      </c>
      <c r="H106" s="6"/>
    </row>
    <row r="107" spans="1:8">
      <c r="A107" s="6">
        <v>6</v>
      </c>
      <c r="B107" s="6" t="s">
        <v>56</v>
      </c>
      <c r="C107" s="6" t="s">
        <v>37</v>
      </c>
      <c r="D107" s="6" t="s">
        <v>38</v>
      </c>
      <c r="E107" s="6">
        <v>1</v>
      </c>
      <c r="F107" s="18">
        <f>1341.59+346.86</f>
        <v>1688.45</v>
      </c>
      <c r="G107" s="18">
        <f>F107</f>
        <v>1688.45</v>
      </c>
      <c r="H107" s="6"/>
    </row>
    <row r="108" spans="1:8">
      <c r="A108" s="6">
        <v>7</v>
      </c>
      <c r="B108" s="19" t="s">
        <v>57</v>
      </c>
      <c r="C108" s="20"/>
      <c r="D108" s="20"/>
      <c r="E108" s="20"/>
      <c r="F108" s="21"/>
      <c r="G108" s="21">
        <f>SUM(G102:G107)</f>
        <v>17989.4345</v>
      </c>
      <c r="H108" s="19"/>
    </row>
    <row r="109" spans="1:8">
      <c r="A109" s="22" t="s">
        <v>69</v>
      </c>
      <c r="B109" s="23"/>
      <c r="C109" s="23"/>
      <c r="D109" s="23"/>
      <c r="E109" s="23"/>
      <c r="F109" s="23"/>
      <c r="G109" s="23"/>
      <c r="H109" s="23"/>
    </row>
    <row r="110" ht="15" spans="1:8">
      <c r="A110" s="5" t="s">
        <v>2</v>
      </c>
      <c r="B110" s="5" t="s">
        <v>3</v>
      </c>
      <c r="C110" s="5" t="s">
        <v>4</v>
      </c>
      <c r="D110" s="5" t="s">
        <v>59</v>
      </c>
      <c r="E110" s="5" t="s">
        <v>60</v>
      </c>
      <c r="F110" s="5" t="s">
        <v>7</v>
      </c>
      <c r="G110" s="5" t="s">
        <v>8</v>
      </c>
      <c r="H110" s="5" t="s">
        <v>9</v>
      </c>
    </row>
    <row r="111" ht="399" spans="1:8">
      <c r="A111" s="6">
        <v>1</v>
      </c>
      <c r="B111" s="6" t="s">
        <v>10</v>
      </c>
      <c r="C111" s="6" t="s">
        <v>11</v>
      </c>
      <c r="D111" s="6" t="s">
        <v>12</v>
      </c>
      <c r="E111" s="6">
        <v>3</v>
      </c>
      <c r="F111" s="6">
        <v>3864.6</v>
      </c>
      <c r="G111" s="6">
        <f t="shared" ref="G111:G115" si="7">F111*E111</f>
        <v>11593.8</v>
      </c>
      <c r="H111" s="6" t="s">
        <v>70</v>
      </c>
    </row>
    <row r="112" ht="85.5" spans="1:8">
      <c r="A112" s="6">
        <v>2</v>
      </c>
      <c r="B112" s="6" t="s">
        <v>14</v>
      </c>
      <c r="C112" s="6" t="s">
        <v>15</v>
      </c>
      <c r="D112" s="7" t="s">
        <v>16</v>
      </c>
      <c r="E112" s="6">
        <v>3</v>
      </c>
      <c r="F112" s="6">
        <v>552.0615</v>
      </c>
      <c r="G112" s="6">
        <f t="shared" si="7"/>
        <v>1656.1845</v>
      </c>
      <c r="H112" s="6"/>
    </row>
    <row r="113" spans="1:8">
      <c r="A113" s="6">
        <v>3</v>
      </c>
      <c r="B113" s="6" t="s">
        <v>21</v>
      </c>
      <c r="C113" s="6" t="s">
        <v>22</v>
      </c>
      <c r="D113" s="7" t="s">
        <v>23</v>
      </c>
      <c r="E113" s="6">
        <v>1</v>
      </c>
      <c r="F113" s="6">
        <v>2001.23</v>
      </c>
      <c r="G113" s="6">
        <f t="shared" si="7"/>
        <v>2001.23</v>
      </c>
      <c r="H113" s="26"/>
    </row>
    <row r="114" spans="1:8">
      <c r="A114" s="6">
        <v>4</v>
      </c>
      <c r="B114" s="27" t="s">
        <v>71</v>
      </c>
      <c r="C114" s="8" t="s">
        <v>72</v>
      </c>
      <c r="D114" s="8" t="s">
        <v>16</v>
      </c>
      <c r="E114" s="6">
        <v>4</v>
      </c>
      <c r="F114" s="6">
        <v>1130</v>
      </c>
      <c r="G114" s="6">
        <f t="shared" si="7"/>
        <v>4520</v>
      </c>
      <c r="H114" s="6"/>
    </row>
    <row r="115" ht="36.75" customHeight="1" spans="1:8">
      <c r="A115" s="6">
        <v>5</v>
      </c>
      <c r="B115" s="6" t="s">
        <v>51</v>
      </c>
      <c r="C115" s="17" t="s">
        <v>73</v>
      </c>
      <c r="D115" s="6" t="s">
        <v>38</v>
      </c>
      <c r="E115" s="6">
        <v>1</v>
      </c>
      <c r="F115" s="6">
        <v>565</v>
      </c>
      <c r="G115" s="6">
        <f t="shared" si="7"/>
        <v>565</v>
      </c>
      <c r="H115" s="6"/>
    </row>
    <row r="116" spans="1:8">
      <c r="A116" s="6">
        <v>6</v>
      </c>
      <c r="B116" s="6" t="s">
        <v>56</v>
      </c>
      <c r="C116" s="6" t="s">
        <v>37</v>
      </c>
      <c r="D116" s="6" t="s">
        <v>38</v>
      </c>
      <c r="E116" s="6">
        <v>1</v>
      </c>
      <c r="F116" s="18">
        <f>1673.69+346.86</f>
        <v>2020.55</v>
      </c>
      <c r="G116" s="18">
        <f>F116</f>
        <v>2020.55</v>
      </c>
      <c r="H116" s="6"/>
    </row>
    <row r="117" spans="1:8">
      <c r="A117" s="6">
        <v>7</v>
      </c>
      <c r="B117" s="19" t="s">
        <v>57</v>
      </c>
      <c r="C117" s="20"/>
      <c r="D117" s="20"/>
      <c r="E117" s="20"/>
      <c r="F117" s="21"/>
      <c r="G117" s="21">
        <f>SUM(G111:G116)</f>
        <v>22356.7645</v>
      </c>
      <c r="H117" s="19"/>
    </row>
    <row r="118" spans="1:8">
      <c r="A118" s="28" t="s">
        <v>74</v>
      </c>
      <c r="B118" s="29"/>
      <c r="C118" s="29"/>
      <c r="D118" s="29"/>
      <c r="E118" s="29"/>
      <c r="F118" s="4"/>
      <c r="G118" s="4"/>
      <c r="H118" s="4"/>
    </row>
    <row r="119" ht="15" spans="1:8">
      <c r="A119" s="5" t="s">
        <v>2</v>
      </c>
      <c r="B119" s="5" t="s">
        <v>3</v>
      </c>
      <c r="C119" s="5" t="s">
        <v>4</v>
      </c>
      <c r="D119" s="5" t="s">
        <v>59</v>
      </c>
      <c r="E119" s="5" t="s">
        <v>60</v>
      </c>
      <c r="F119" s="5" t="s">
        <v>7</v>
      </c>
      <c r="G119" s="5" t="s">
        <v>8</v>
      </c>
      <c r="H119" s="5" t="s">
        <v>9</v>
      </c>
    </row>
    <row r="120" ht="235.5" spans="1:8">
      <c r="A120" s="12">
        <v>1</v>
      </c>
      <c r="B120" s="6" t="s">
        <v>75</v>
      </c>
      <c r="C120" s="6" t="s">
        <v>76</v>
      </c>
      <c r="D120" s="12" t="s">
        <v>12</v>
      </c>
      <c r="E120" s="12">
        <v>1</v>
      </c>
      <c r="F120" s="4">
        <v>628.2913</v>
      </c>
      <c r="G120" s="30">
        <f t="shared" ref="G120:G152" si="8">F120*E120</f>
        <v>628.2913</v>
      </c>
      <c r="H120" s="4"/>
    </row>
    <row r="121" ht="85.5" spans="1:8">
      <c r="A121" s="12">
        <v>2</v>
      </c>
      <c r="B121" s="6" t="s">
        <v>77</v>
      </c>
      <c r="C121" s="6" t="s">
        <v>78</v>
      </c>
      <c r="D121" s="12" t="s">
        <v>12</v>
      </c>
      <c r="E121" s="12">
        <v>1</v>
      </c>
      <c r="F121" s="6">
        <v>2774.15</v>
      </c>
      <c r="G121" s="30">
        <f t="shared" si="8"/>
        <v>2774.15</v>
      </c>
      <c r="H121" s="6"/>
    </row>
    <row r="122" spans="1:8">
      <c r="A122" s="12">
        <v>3</v>
      </c>
      <c r="B122" s="6" t="s">
        <v>79</v>
      </c>
      <c r="C122" s="6" t="s">
        <v>80</v>
      </c>
      <c r="D122" s="12" t="s">
        <v>23</v>
      </c>
      <c r="E122" s="12">
        <v>4</v>
      </c>
      <c r="F122" s="6">
        <v>785.35</v>
      </c>
      <c r="G122" s="30">
        <f t="shared" si="8"/>
        <v>3141.4</v>
      </c>
      <c r="H122" s="6"/>
    </row>
    <row r="123" ht="409.5" spans="1:8">
      <c r="A123" s="12">
        <v>4</v>
      </c>
      <c r="B123" s="6" t="s">
        <v>81</v>
      </c>
      <c r="C123" s="6" t="s">
        <v>82</v>
      </c>
      <c r="D123" s="12" t="s">
        <v>12</v>
      </c>
      <c r="E123" s="12">
        <v>1</v>
      </c>
      <c r="F123" s="18">
        <v>3228.41</v>
      </c>
      <c r="G123" s="30">
        <f t="shared" si="8"/>
        <v>3228.41</v>
      </c>
      <c r="H123" s="6"/>
    </row>
    <row r="124" ht="48.75" customHeight="1" spans="1:8">
      <c r="A124" s="12">
        <v>5</v>
      </c>
      <c r="B124" s="6" t="s">
        <v>83</v>
      </c>
      <c r="C124" s="6" t="s">
        <v>84</v>
      </c>
      <c r="D124" s="12" t="s">
        <v>16</v>
      </c>
      <c r="E124" s="12">
        <v>1</v>
      </c>
      <c r="F124" s="6">
        <v>39.55</v>
      </c>
      <c r="G124" s="30">
        <f t="shared" si="8"/>
        <v>39.55</v>
      </c>
      <c r="H124" s="6"/>
    </row>
    <row r="125" ht="189" spans="1:8">
      <c r="A125" s="12">
        <v>6</v>
      </c>
      <c r="B125" s="6" t="s">
        <v>85</v>
      </c>
      <c r="C125" s="31" t="s">
        <v>86</v>
      </c>
      <c r="D125" s="10" t="s">
        <v>12</v>
      </c>
      <c r="E125" s="10">
        <v>17</v>
      </c>
      <c r="F125" s="18">
        <v>387.59</v>
      </c>
      <c r="G125" s="30">
        <f t="shared" si="8"/>
        <v>6589.03</v>
      </c>
      <c r="H125" s="7"/>
    </row>
    <row r="126" ht="41.25" customHeight="1" spans="1:8">
      <c r="A126" s="12">
        <v>7</v>
      </c>
      <c r="B126" s="7" t="s">
        <v>87</v>
      </c>
      <c r="C126" s="7" t="s">
        <v>88</v>
      </c>
      <c r="D126" s="10" t="s">
        <v>16</v>
      </c>
      <c r="E126" s="10">
        <v>17</v>
      </c>
      <c r="F126" s="6">
        <v>19.21</v>
      </c>
      <c r="G126" s="30">
        <f t="shared" si="8"/>
        <v>326.57</v>
      </c>
      <c r="H126" s="7"/>
    </row>
    <row r="127" ht="39.75" customHeight="1" spans="1:8">
      <c r="A127" s="12">
        <v>8</v>
      </c>
      <c r="B127" s="7" t="s">
        <v>89</v>
      </c>
      <c r="C127" s="32" t="s">
        <v>90</v>
      </c>
      <c r="D127" s="10" t="s">
        <v>16</v>
      </c>
      <c r="E127" s="10">
        <v>18</v>
      </c>
      <c r="F127" s="6">
        <v>50.85</v>
      </c>
      <c r="G127" s="30">
        <f t="shared" si="8"/>
        <v>915.3</v>
      </c>
      <c r="H127" s="7"/>
    </row>
    <row r="128" ht="40.5" customHeight="1" spans="1:8">
      <c r="A128" s="12">
        <v>9</v>
      </c>
      <c r="B128" s="7" t="s">
        <v>91</v>
      </c>
      <c r="C128" s="8" t="s">
        <v>92</v>
      </c>
      <c r="D128" s="10" t="s">
        <v>93</v>
      </c>
      <c r="E128" s="10">
        <v>4</v>
      </c>
      <c r="F128" s="6">
        <v>288.15</v>
      </c>
      <c r="G128" s="30">
        <f t="shared" si="8"/>
        <v>1152.6</v>
      </c>
      <c r="H128" s="7"/>
    </row>
    <row r="129" ht="46.5" customHeight="1" spans="1:8">
      <c r="A129" s="12">
        <v>10</v>
      </c>
      <c r="B129" s="7" t="s">
        <v>94</v>
      </c>
      <c r="C129" s="7" t="s">
        <v>95</v>
      </c>
      <c r="D129" s="10" t="s">
        <v>16</v>
      </c>
      <c r="E129" s="10">
        <v>4</v>
      </c>
      <c r="F129" s="6">
        <v>372.9</v>
      </c>
      <c r="G129" s="30">
        <f t="shared" si="8"/>
        <v>1491.6</v>
      </c>
      <c r="H129" s="7"/>
    </row>
    <row r="130" spans="1:8">
      <c r="A130" s="12">
        <v>11</v>
      </c>
      <c r="B130" s="7" t="s">
        <v>96</v>
      </c>
      <c r="C130" s="8" t="s">
        <v>97</v>
      </c>
      <c r="D130" s="10" t="s">
        <v>93</v>
      </c>
      <c r="E130" s="10">
        <v>7</v>
      </c>
      <c r="F130" s="6">
        <v>25.3233</v>
      </c>
      <c r="G130" s="30">
        <f t="shared" si="8"/>
        <v>177.2631</v>
      </c>
      <c r="H130" s="7"/>
    </row>
    <row r="131" spans="1:8">
      <c r="A131" s="12">
        <v>12</v>
      </c>
      <c r="B131" s="6" t="s">
        <v>98</v>
      </c>
      <c r="C131" s="8" t="s">
        <v>99</v>
      </c>
      <c r="D131" s="10" t="s">
        <v>16</v>
      </c>
      <c r="E131" s="10">
        <v>10</v>
      </c>
      <c r="F131" s="6">
        <v>22.6</v>
      </c>
      <c r="G131" s="30">
        <f t="shared" si="8"/>
        <v>226</v>
      </c>
      <c r="H131" s="7"/>
    </row>
    <row r="132" spans="1:8">
      <c r="A132" s="12">
        <v>13</v>
      </c>
      <c r="B132" s="8" t="s">
        <v>44</v>
      </c>
      <c r="C132" s="8" t="s">
        <v>45</v>
      </c>
      <c r="D132" s="10" t="s">
        <v>16</v>
      </c>
      <c r="E132" s="10">
        <v>2</v>
      </c>
      <c r="F132" s="6">
        <v>58.76</v>
      </c>
      <c r="G132" s="30">
        <f t="shared" si="8"/>
        <v>117.52</v>
      </c>
      <c r="H132" s="7"/>
    </row>
    <row r="133" ht="28.5" spans="1:8">
      <c r="A133" s="12">
        <v>14</v>
      </c>
      <c r="B133" s="6" t="s">
        <v>26</v>
      </c>
      <c r="C133" s="8" t="s">
        <v>27</v>
      </c>
      <c r="D133" s="10" t="s">
        <v>12</v>
      </c>
      <c r="E133" s="10">
        <v>1</v>
      </c>
      <c r="F133" s="6">
        <v>237.3</v>
      </c>
      <c r="G133" s="30">
        <f t="shared" si="8"/>
        <v>237.3</v>
      </c>
      <c r="H133" s="7"/>
    </row>
    <row r="134" ht="94.5" spans="1:8">
      <c r="A134" s="12">
        <v>15</v>
      </c>
      <c r="B134" s="7" t="s">
        <v>100</v>
      </c>
      <c r="C134" s="7" t="s">
        <v>101</v>
      </c>
      <c r="D134" s="10" t="s">
        <v>12</v>
      </c>
      <c r="E134" s="10">
        <v>1</v>
      </c>
      <c r="F134" s="6">
        <v>1446.4</v>
      </c>
      <c r="G134" s="30">
        <f t="shared" si="8"/>
        <v>1446.4</v>
      </c>
      <c r="H134" s="7"/>
    </row>
    <row r="135" ht="15.75" spans="1:8">
      <c r="A135" s="12">
        <v>16</v>
      </c>
      <c r="B135" s="8" t="s">
        <v>28</v>
      </c>
      <c r="C135" s="8" t="s">
        <v>29</v>
      </c>
      <c r="D135" s="8" t="s">
        <v>30</v>
      </c>
      <c r="E135" s="10">
        <v>1</v>
      </c>
      <c r="F135" s="9">
        <v>203.4</v>
      </c>
      <c r="G135" s="30">
        <f t="shared" si="8"/>
        <v>203.4</v>
      </c>
      <c r="H135" s="7"/>
    </row>
    <row r="136" ht="285" spans="1:8">
      <c r="A136" s="12">
        <v>17</v>
      </c>
      <c r="B136" s="7" t="s">
        <v>31</v>
      </c>
      <c r="C136" s="7" t="s">
        <v>32</v>
      </c>
      <c r="D136" s="10" t="s">
        <v>12</v>
      </c>
      <c r="E136" s="10">
        <v>7</v>
      </c>
      <c r="F136" s="9">
        <v>253.12</v>
      </c>
      <c r="G136" s="30">
        <f t="shared" si="8"/>
        <v>1771.84</v>
      </c>
      <c r="H136" s="7"/>
    </row>
    <row r="137" spans="1:8">
      <c r="A137" s="12">
        <v>18</v>
      </c>
      <c r="B137" s="7" t="s">
        <v>46</v>
      </c>
      <c r="C137" s="7" t="s">
        <v>47</v>
      </c>
      <c r="D137" s="10" t="s">
        <v>16</v>
      </c>
      <c r="E137" s="10">
        <v>2</v>
      </c>
      <c r="F137" s="6">
        <v>118.65</v>
      </c>
      <c r="G137" s="30">
        <f t="shared" si="8"/>
        <v>237.3</v>
      </c>
      <c r="H137" s="7"/>
    </row>
    <row r="138" spans="1:8">
      <c r="A138" s="12">
        <v>19</v>
      </c>
      <c r="B138" s="7" t="s">
        <v>46</v>
      </c>
      <c r="C138" s="7" t="s">
        <v>62</v>
      </c>
      <c r="D138" s="10" t="s">
        <v>16</v>
      </c>
      <c r="E138" s="10">
        <v>1</v>
      </c>
      <c r="F138" s="6">
        <v>118.65</v>
      </c>
      <c r="G138" s="30">
        <f t="shared" si="8"/>
        <v>118.65</v>
      </c>
      <c r="H138" s="7"/>
    </row>
    <row r="139" spans="1:8">
      <c r="A139" s="12">
        <v>20</v>
      </c>
      <c r="B139" s="7" t="s">
        <v>102</v>
      </c>
      <c r="C139" s="7" t="s">
        <v>103</v>
      </c>
      <c r="D139" s="10" t="s">
        <v>16</v>
      </c>
      <c r="E139" s="10">
        <v>2</v>
      </c>
      <c r="F139" s="6">
        <v>203.4</v>
      </c>
      <c r="G139" s="30">
        <f t="shared" si="8"/>
        <v>406.8</v>
      </c>
      <c r="H139" s="7"/>
    </row>
    <row r="140" spans="1:8">
      <c r="A140" s="12">
        <v>21</v>
      </c>
      <c r="B140" s="7" t="s">
        <v>42</v>
      </c>
      <c r="C140" s="8" t="s">
        <v>43</v>
      </c>
      <c r="D140" s="10" t="s">
        <v>35</v>
      </c>
      <c r="E140" s="10">
        <v>750</v>
      </c>
      <c r="F140" s="6">
        <v>2.599</v>
      </c>
      <c r="G140" s="30">
        <f t="shared" si="8"/>
        <v>1949.25</v>
      </c>
      <c r="H140" s="7"/>
    </row>
    <row r="141" spans="1:8">
      <c r="A141" s="12">
        <v>22</v>
      </c>
      <c r="B141" s="7" t="s">
        <v>48</v>
      </c>
      <c r="C141" s="7" t="s">
        <v>49</v>
      </c>
      <c r="D141" s="12" t="s">
        <v>35</v>
      </c>
      <c r="E141" s="10">
        <v>500</v>
      </c>
      <c r="F141" s="6">
        <v>5.0059</v>
      </c>
      <c r="G141" s="30">
        <f t="shared" si="8"/>
        <v>2502.95</v>
      </c>
      <c r="H141" s="7"/>
    </row>
    <row r="142" spans="1:8">
      <c r="A142" s="12">
        <v>23</v>
      </c>
      <c r="B142" s="7" t="s">
        <v>48</v>
      </c>
      <c r="C142" s="7" t="s">
        <v>104</v>
      </c>
      <c r="D142" s="12" t="s">
        <v>35</v>
      </c>
      <c r="E142" s="10">
        <v>250</v>
      </c>
      <c r="F142" s="6">
        <v>5.0059</v>
      </c>
      <c r="G142" s="30">
        <f t="shared" si="8"/>
        <v>1251.475</v>
      </c>
      <c r="H142" s="7"/>
    </row>
    <row r="143" ht="53.25" customHeight="1" spans="1:8">
      <c r="A143" s="12">
        <v>24</v>
      </c>
      <c r="B143" s="7" t="s">
        <v>40</v>
      </c>
      <c r="C143" s="6" t="s">
        <v>41</v>
      </c>
      <c r="D143" s="10" t="s">
        <v>35</v>
      </c>
      <c r="E143" s="10">
        <v>500</v>
      </c>
      <c r="F143" s="6">
        <v>2.8815</v>
      </c>
      <c r="G143" s="30">
        <f t="shared" si="8"/>
        <v>1440.75</v>
      </c>
      <c r="H143" s="7"/>
    </row>
    <row r="144" spans="1:8">
      <c r="A144" s="12">
        <v>25</v>
      </c>
      <c r="B144" s="7" t="s">
        <v>105</v>
      </c>
      <c r="C144" s="8"/>
      <c r="D144" s="10" t="s">
        <v>93</v>
      </c>
      <c r="E144" s="10">
        <v>3</v>
      </c>
      <c r="F144" s="6">
        <v>150.29</v>
      </c>
      <c r="G144" s="30">
        <f t="shared" si="8"/>
        <v>450.87</v>
      </c>
      <c r="H144" s="7"/>
    </row>
    <row r="145" spans="1:8">
      <c r="A145" s="12">
        <v>26</v>
      </c>
      <c r="B145" s="7" t="s">
        <v>106</v>
      </c>
      <c r="C145" s="8"/>
      <c r="D145" s="10" t="s">
        <v>107</v>
      </c>
      <c r="E145" s="10">
        <v>3</v>
      </c>
      <c r="F145" s="6">
        <v>16.5658</v>
      </c>
      <c r="G145" s="30">
        <f t="shared" si="8"/>
        <v>49.6974</v>
      </c>
      <c r="H145" s="7"/>
    </row>
    <row r="146" spans="1:8">
      <c r="A146" s="12">
        <v>27</v>
      </c>
      <c r="B146" s="7" t="s">
        <v>33</v>
      </c>
      <c r="C146" s="11" t="s">
        <v>34</v>
      </c>
      <c r="D146" s="10" t="s">
        <v>35</v>
      </c>
      <c r="E146" s="10">
        <v>300</v>
      </c>
      <c r="F146" s="6">
        <v>2.1357</v>
      </c>
      <c r="G146" s="30">
        <f t="shared" si="8"/>
        <v>640.71</v>
      </c>
      <c r="H146" s="7"/>
    </row>
    <row r="147" ht="28.5" spans="1:8">
      <c r="A147" s="12">
        <v>28</v>
      </c>
      <c r="B147" s="6" t="s">
        <v>108</v>
      </c>
      <c r="C147" s="13" t="s">
        <v>37</v>
      </c>
      <c r="D147" s="10" t="s">
        <v>16</v>
      </c>
      <c r="E147" s="10">
        <v>4</v>
      </c>
      <c r="F147" s="6">
        <v>305.5972</v>
      </c>
      <c r="G147" s="30">
        <f t="shared" si="8"/>
        <v>1222.3888</v>
      </c>
      <c r="H147" s="7" t="s">
        <v>109</v>
      </c>
    </row>
    <row r="148" spans="1:8">
      <c r="A148" s="12">
        <v>29</v>
      </c>
      <c r="B148" s="7" t="s">
        <v>54</v>
      </c>
      <c r="C148" s="13" t="s">
        <v>37</v>
      </c>
      <c r="D148" s="10" t="s">
        <v>35</v>
      </c>
      <c r="E148" s="10">
        <v>750</v>
      </c>
      <c r="F148" s="6">
        <v>2.26</v>
      </c>
      <c r="G148" s="30">
        <f t="shared" si="8"/>
        <v>1695</v>
      </c>
      <c r="H148" s="7"/>
    </row>
    <row r="149" spans="1:8">
      <c r="A149" s="12">
        <v>30</v>
      </c>
      <c r="B149" s="7" t="s">
        <v>55</v>
      </c>
      <c r="C149" s="16" t="s">
        <v>37</v>
      </c>
      <c r="D149" s="12" t="s">
        <v>35</v>
      </c>
      <c r="E149" s="10">
        <v>750</v>
      </c>
      <c r="F149" s="6">
        <v>2.26</v>
      </c>
      <c r="G149" s="30">
        <f t="shared" si="8"/>
        <v>1695</v>
      </c>
      <c r="H149" s="7"/>
    </row>
    <row r="150" spans="1:8">
      <c r="A150" s="12">
        <v>31</v>
      </c>
      <c r="B150" s="7" t="s">
        <v>53</v>
      </c>
      <c r="C150" s="16" t="s">
        <v>37</v>
      </c>
      <c r="D150" s="14" t="s">
        <v>35</v>
      </c>
      <c r="E150" s="10">
        <v>500</v>
      </c>
      <c r="F150" s="6">
        <v>2.26</v>
      </c>
      <c r="G150" s="30">
        <f t="shared" si="8"/>
        <v>1130</v>
      </c>
      <c r="H150" s="7"/>
    </row>
    <row r="151" ht="47.25" customHeight="1" spans="1:8">
      <c r="A151" s="12">
        <v>32</v>
      </c>
      <c r="B151" s="8" t="s">
        <v>110</v>
      </c>
      <c r="C151" s="7" t="s">
        <v>111</v>
      </c>
      <c r="D151" s="10" t="s">
        <v>12</v>
      </c>
      <c r="E151" s="10">
        <v>1</v>
      </c>
      <c r="F151" s="6">
        <v>5650</v>
      </c>
      <c r="G151" s="30">
        <f t="shared" si="8"/>
        <v>5650</v>
      </c>
      <c r="H151" s="7"/>
    </row>
    <row r="152" ht="42" customHeight="1" spans="1:8">
      <c r="A152" s="12">
        <v>33</v>
      </c>
      <c r="B152" s="7" t="s">
        <v>51</v>
      </c>
      <c r="C152" s="17" t="s">
        <v>52</v>
      </c>
      <c r="D152" s="10" t="s">
        <v>38</v>
      </c>
      <c r="E152" s="10">
        <v>1</v>
      </c>
      <c r="F152" s="6">
        <v>1130</v>
      </c>
      <c r="G152" s="30">
        <f t="shared" si="8"/>
        <v>1130</v>
      </c>
      <c r="H152" s="7"/>
    </row>
    <row r="153" spans="1:8">
      <c r="A153" s="12">
        <v>34</v>
      </c>
      <c r="B153" s="6" t="s">
        <v>56</v>
      </c>
      <c r="C153" s="6" t="s">
        <v>37</v>
      </c>
      <c r="D153" s="10" t="s">
        <v>38</v>
      </c>
      <c r="E153" s="10">
        <v>1</v>
      </c>
      <c r="F153" s="18">
        <f>3788.92+346.86</f>
        <v>4135.78</v>
      </c>
      <c r="G153" s="18">
        <f>F153</f>
        <v>4135.78</v>
      </c>
      <c r="H153" s="7"/>
    </row>
    <row r="154" spans="1:8">
      <c r="A154" s="12">
        <v>35</v>
      </c>
      <c r="B154" s="6" t="s">
        <v>57</v>
      </c>
      <c r="C154" s="33"/>
      <c r="D154" s="33"/>
      <c r="E154" s="33"/>
      <c r="F154" s="18"/>
      <c r="G154" s="18">
        <f>SUM(G120:G153)</f>
        <v>50173.2456</v>
      </c>
      <c r="H154" s="6"/>
    </row>
    <row r="155" spans="1:8">
      <c r="A155" s="34" t="s">
        <v>112</v>
      </c>
      <c r="B155" s="35"/>
      <c r="C155" s="35"/>
      <c r="D155" s="35"/>
      <c r="E155" s="35"/>
      <c r="F155" s="23"/>
      <c r="G155" s="23"/>
      <c r="H155" s="23"/>
    </row>
    <row r="156" ht="15" spans="1:8">
      <c r="A156" s="36" t="s">
        <v>2</v>
      </c>
      <c r="B156" s="36" t="s">
        <v>3</v>
      </c>
      <c r="C156" s="5" t="s">
        <v>4</v>
      </c>
      <c r="D156" s="36" t="s">
        <v>59</v>
      </c>
      <c r="E156" s="36" t="s">
        <v>60</v>
      </c>
      <c r="F156" s="5" t="s">
        <v>7</v>
      </c>
      <c r="G156" s="5" t="s">
        <v>8</v>
      </c>
      <c r="H156" s="36" t="s">
        <v>9</v>
      </c>
    </row>
    <row r="157" ht="228" spans="1:8">
      <c r="A157" s="12">
        <v>1</v>
      </c>
      <c r="B157" s="6" t="s">
        <v>75</v>
      </c>
      <c r="C157" s="6" t="s">
        <v>113</v>
      </c>
      <c r="D157" s="12" t="s">
        <v>12</v>
      </c>
      <c r="E157" s="12">
        <v>1</v>
      </c>
      <c r="F157" s="4">
        <v>628.2913</v>
      </c>
      <c r="G157" s="6">
        <f t="shared" ref="G157:G185" si="9">F157*E157</f>
        <v>628.2913</v>
      </c>
      <c r="H157" s="6"/>
    </row>
    <row r="158" ht="85.5" spans="1:8">
      <c r="A158" s="12">
        <v>2</v>
      </c>
      <c r="B158" s="6" t="s">
        <v>77</v>
      </c>
      <c r="C158" s="6" t="s">
        <v>78</v>
      </c>
      <c r="D158" s="12" t="s">
        <v>12</v>
      </c>
      <c r="E158" s="12">
        <v>1</v>
      </c>
      <c r="F158" s="6">
        <v>2774.15</v>
      </c>
      <c r="G158" s="6">
        <f t="shared" si="9"/>
        <v>2774.15</v>
      </c>
      <c r="H158" s="6"/>
    </row>
    <row r="159" spans="1:8">
      <c r="A159" s="12">
        <v>3</v>
      </c>
      <c r="B159" s="6" t="s">
        <v>79</v>
      </c>
      <c r="C159" s="6" t="s">
        <v>80</v>
      </c>
      <c r="D159" s="12" t="s">
        <v>23</v>
      </c>
      <c r="E159" s="12">
        <v>4</v>
      </c>
      <c r="F159" s="6">
        <v>785.35</v>
      </c>
      <c r="G159" s="6">
        <f t="shared" si="9"/>
        <v>3141.4</v>
      </c>
      <c r="H159" s="6"/>
    </row>
    <row r="160" ht="189" spans="1:8">
      <c r="A160" s="12">
        <v>4</v>
      </c>
      <c r="B160" s="6" t="s">
        <v>85</v>
      </c>
      <c r="C160" s="31" t="s">
        <v>86</v>
      </c>
      <c r="D160" s="12" t="s">
        <v>12</v>
      </c>
      <c r="E160" s="12">
        <v>16</v>
      </c>
      <c r="F160" s="18">
        <v>387.59</v>
      </c>
      <c r="G160" s="6">
        <f t="shared" si="9"/>
        <v>6201.44</v>
      </c>
      <c r="H160" s="7"/>
    </row>
    <row r="161" ht="172.5" spans="1:8">
      <c r="A161" s="12">
        <v>5</v>
      </c>
      <c r="B161" s="7" t="s">
        <v>87</v>
      </c>
      <c r="C161" s="7" t="s">
        <v>88</v>
      </c>
      <c r="D161" s="10" t="s">
        <v>16</v>
      </c>
      <c r="E161" s="12">
        <v>16</v>
      </c>
      <c r="F161" s="6">
        <v>19.21</v>
      </c>
      <c r="G161" s="6">
        <f t="shared" si="9"/>
        <v>307.36</v>
      </c>
      <c r="H161" s="6"/>
    </row>
    <row r="162" ht="60.75" customHeight="1" spans="1:8">
      <c r="A162" s="12">
        <v>6</v>
      </c>
      <c r="B162" s="7" t="s">
        <v>89</v>
      </c>
      <c r="C162" s="32" t="s">
        <v>90</v>
      </c>
      <c r="D162" s="10" t="s">
        <v>16</v>
      </c>
      <c r="E162" s="12">
        <v>16</v>
      </c>
      <c r="F162" s="6">
        <v>50.85</v>
      </c>
      <c r="G162" s="6">
        <f t="shared" si="9"/>
        <v>813.6</v>
      </c>
      <c r="H162" s="6"/>
    </row>
    <row r="163" ht="45" customHeight="1" spans="1:8">
      <c r="A163" s="12">
        <v>7</v>
      </c>
      <c r="B163" s="6" t="s">
        <v>91</v>
      </c>
      <c r="C163" s="8" t="s">
        <v>92</v>
      </c>
      <c r="D163" s="10" t="s">
        <v>93</v>
      </c>
      <c r="E163" s="12">
        <v>10</v>
      </c>
      <c r="F163" s="6">
        <v>288.15</v>
      </c>
      <c r="G163" s="6">
        <f t="shared" si="9"/>
        <v>2881.5</v>
      </c>
      <c r="H163" s="6"/>
    </row>
    <row r="164" spans="1:8">
      <c r="A164" s="12">
        <v>8</v>
      </c>
      <c r="B164" s="6" t="s">
        <v>96</v>
      </c>
      <c r="C164" s="8" t="s">
        <v>97</v>
      </c>
      <c r="D164" s="10" t="s">
        <v>93</v>
      </c>
      <c r="E164" s="12">
        <v>16</v>
      </c>
      <c r="F164" s="6">
        <v>25.3233</v>
      </c>
      <c r="G164" s="6">
        <f t="shared" si="9"/>
        <v>405.1728</v>
      </c>
      <c r="H164" s="6"/>
    </row>
    <row r="165" spans="1:8">
      <c r="A165" s="12">
        <v>10</v>
      </c>
      <c r="B165" s="8" t="s">
        <v>44</v>
      </c>
      <c r="C165" s="8" t="s">
        <v>45</v>
      </c>
      <c r="D165" s="10" t="s">
        <v>16</v>
      </c>
      <c r="E165" s="10">
        <v>9</v>
      </c>
      <c r="F165" s="6">
        <v>58.76</v>
      </c>
      <c r="G165" s="6">
        <f t="shared" si="9"/>
        <v>528.84</v>
      </c>
      <c r="H165" s="6"/>
    </row>
    <row r="166" spans="1:8">
      <c r="A166" s="12">
        <v>11</v>
      </c>
      <c r="B166" s="7" t="s">
        <v>94</v>
      </c>
      <c r="C166" s="7" t="s">
        <v>114</v>
      </c>
      <c r="D166" s="10" t="s">
        <v>16</v>
      </c>
      <c r="E166" s="12">
        <v>9</v>
      </c>
      <c r="F166" s="6">
        <v>372.9</v>
      </c>
      <c r="G166" s="6">
        <f t="shared" si="9"/>
        <v>3356.1</v>
      </c>
      <c r="H166" s="6"/>
    </row>
    <row r="167" ht="94.5" spans="1:8">
      <c r="A167" s="12">
        <v>12</v>
      </c>
      <c r="B167" s="7" t="s">
        <v>100</v>
      </c>
      <c r="C167" s="7" t="s">
        <v>101</v>
      </c>
      <c r="D167" s="10" t="s">
        <v>12</v>
      </c>
      <c r="E167" s="10">
        <v>1</v>
      </c>
      <c r="F167" s="6">
        <v>1446.4</v>
      </c>
      <c r="G167" s="6">
        <f t="shared" si="9"/>
        <v>1446.4</v>
      </c>
      <c r="H167" s="6"/>
    </row>
    <row r="168" ht="285" spans="1:8">
      <c r="A168" s="12">
        <v>13</v>
      </c>
      <c r="B168" s="7" t="s">
        <v>115</v>
      </c>
      <c r="C168" s="7" t="s">
        <v>116</v>
      </c>
      <c r="D168" s="10" t="s">
        <v>12</v>
      </c>
      <c r="E168" s="12">
        <v>7</v>
      </c>
      <c r="F168" s="6">
        <v>380.0303</v>
      </c>
      <c r="G168" s="6">
        <f t="shared" si="9"/>
        <v>2660.2121</v>
      </c>
      <c r="H168" s="6"/>
    </row>
    <row r="169" ht="285" spans="1:8">
      <c r="A169" s="12">
        <v>14</v>
      </c>
      <c r="B169" s="7" t="s">
        <v>31</v>
      </c>
      <c r="C169" s="7" t="s">
        <v>32</v>
      </c>
      <c r="D169" s="10" t="s">
        <v>12</v>
      </c>
      <c r="E169" s="12">
        <v>11</v>
      </c>
      <c r="F169" s="9">
        <v>253.12</v>
      </c>
      <c r="G169" s="6">
        <f t="shared" si="9"/>
        <v>2784.32</v>
      </c>
      <c r="H169" s="6"/>
    </row>
    <row r="170" spans="1:8">
      <c r="A170" s="12">
        <v>15</v>
      </c>
      <c r="B170" s="6" t="s">
        <v>42</v>
      </c>
      <c r="C170" s="8" t="s">
        <v>43</v>
      </c>
      <c r="D170" s="10" t="s">
        <v>35</v>
      </c>
      <c r="E170" s="12">
        <v>250</v>
      </c>
      <c r="F170" s="6">
        <v>2.599</v>
      </c>
      <c r="G170" s="6">
        <f t="shared" si="9"/>
        <v>649.75</v>
      </c>
      <c r="H170" s="6"/>
    </row>
    <row r="171" spans="1:8">
      <c r="A171" s="12">
        <v>16</v>
      </c>
      <c r="B171" s="6" t="s">
        <v>42</v>
      </c>
      <c r="C171" s="8" t="s">
        <v>61</v>
      </c>
      <c r="D171" s="10" t="s">
        <v>35</v>
      </c>
      <c r="E171" s="12">
        <v>600</v>
      </c>
      <c r="F171" s="6">
        <v>2.599</v>
      </c>
      <c r="G171" s="6">
        <f t="shared" si="9"/>
        <v>1559.4</v>
      </c>
      <c r="H171" s="6"/>
    </row>
    <row r="172" spans="1:8">
      <c r="A172" s="12">
        <v>17</v>
      </c>
      <c r="B172" s="7" t="s">
        <v>102</v>
      </c>
      <c r="C172" s="8" t="s">
        <v>103</v>
      </c>
      <c r="D172" s="14" t="s">
        <v>117</v>
      </c>
      <c r="E172" s="12">
        <v>1</v>
      </c>
      <c r="F172" s="6">
        <v>1130</v>
      </c>
      <c r="G172" s="6">
        <f t="shared" si="9"/>
        <v>1130</v>
      </c>
      <c r="H172" s="6"/>
    </row>
    <row r="173" spans="1:8">
      <c r="A173" s="12">
        <v>18</v>
      </c>
      <c r="B173" s="7" t="s">
        <v>46</v>
      </c>
      <c r="C173" s="8" t="s">
        <v>118</v>
      </c>
      <c r="D173" s="14" t="s">
        <v>16</v>
      </c>
      <c r="E173" s="12">
        <v>1</v>
      </c>
      <c r="F173" s="6">
        <v>118.65</v>
      </c>
      <c r="G173" s="6">
        <f t="shared" si="9"/>
        <v>118.65</v>
      </c>
      <c r="H173" s="6"/>
    </row>
    <row r="174" spans="1:8">
      <c r="A174" s="12">
        <v>19</v>
      </c>
      <c r="B174" s="6" t="s">
        <v>105</v>
      </c>
      <c r="C174" s="8"/>
      <c r="D174" s="14" t="s">
        <v>93</v>
      </c>
      <c r="E174" s="12">
        <v>1</v>
      </c>
      <c r="F174" s="6">
        <v>150.29</v>
      </c>
      <c r="G174" s="6">
        <f t="shared" si="9"/>
        <v>150.29</v>
      </c>
      <c r="H174" s="6"/>
    </row>
    <row r="175" spans="1:8">
      <c r="A175" s="12">
        <v>20</v>
      </c>
      <c r="B175" s="6" t="s">
        <v>106</v>
      </c>
      <c r="C175" s="8"/>
      <c r="D175" s="14" t="s">
        <v>107</v>
      </c>
      <c r="E175" s="12">
        <v>1</v>
      </c>
      <c r="F175" s="6">
        <v>16.5658</v>
      </c>
      <c r="G175" s="6">
        <f t="shared" si="9"/>
        <v>16.5658</v>
      </c>
      <c r="H175" s="6"/>
    </row>
    <row r="176" spans="1:8">
      <c r="A176" s="12">
        <v>21</v>
      </c>
      <c r="B176" s="6" t="s">
        <v>48</v>
      </c>
      <c r="C176" s="8" t="s">
        <v>104</v>
      </c>
      <c r="D176" s="12" t="s">
        <v>35</v>
      </c>
      <c r="E176" s="12">
        <v>750</v>
      </c>
      <c r="F176" s="6">
        <v>5.0059</v>
      </c>
      <c r="G176" s="6">
        <f t="shared" si="9"/>
        <v>3754.425</v>
      </c>
      <c r="H176" s="6"/>
    </row>
    <row r="177" spans="1:8">
      <c r="A177" s="12">
        <v>22</v>
      </c>
      <c r="B177" s="6" t="s">
        <v>48</v>
      </c>
      <c r="C177" s="8" t="s">
        <v>49</v>
      </c>
      <c r="D177" s="12" t="s">
        <v>35</v>
      </c>
      <c r="E177" s="12">
        <v>100</v>
      </c>
      <c r="F177" s="6">
        <v>5.0059</v>
      </c>
      <c r="G177" s="6">
        <f t="shared" si="9"/>
        <v>500.59</v>
      </c>
      <c r="H177" s="6"/>
    </row>
    <row r="178" ht="29.25" customHeight="1" spans="1:8">
      <c r="A178" s="12">
        <v>23</v>
      </c>
      <c r="B178" s="6" t="s">
        <v>40</v>
      </c>
      <c r="C178" s="6" t="s">
        <v>41</v>
      </c>
      <c r="D178" s="10" t="s">
        <v>35</v>
      </c>
      <c r="E178" s="12">
        <v>300</v>
      </c>
      <c r="F178" s="6">
        <v>2.8815</v>
      </c>
      <c r="G178" s="6">
        <f t="shared" si="9"/>
        <v>864.45</v>
      </c>
      <c r="H178" s="6"/>
    </row>
    <row r="179" spans="1:8">
      <c r="A179" s="12">
        <v>24</v>
      </c>
      <c r="B179" s="7" t="s">
        <v>33</v>
      </c>
      <c r="C179" s="11" t="s">
        <v>34</v>
      </c>
      <c r="D179" s="10" t="s">
        <v>35</v>
      </c>
      <c r="E179" s="12">
        <v>850</v>
      </c>
      <c r="F179" s="6">
        <v>2.1357</v>
      </c>
      <c r="G179" s="6">
        <f t="shared" si="9"/>
        <v>1815.345</v>
      </c>
      <c r="H179" s="6"/>
    </row>
    <row r="180" spans="1:8">
      <c r="A180" s="12">
        <v>25</v>
      </c>
      <c r="B180" s="7" t="s">
        <v>39</v>
      </c>
      <c r="C180" s="17" t="s">
        <v>37</v>
      </c>
      <c r="D180" s="12" t="s">
        <v>35</v>
      </c>
      <c r="E180" s="12">
        <v>850</v>
      </c>
      <c r="F180" s="6">
        <v>33.9</v>
      </c>
      <c r="G180" s="6">
        <f t="shared" si="9"/>
        <v>28815</v>
      </c>
      <c r="H180" s="6"/>
    </row>
    <row r="181" spans="1:8">
      <c r="A181" s="12">
        <v>26</v>
      </c>
      <c r="B181" s="6" t="s">
        <v>108</v>
      </c>
      <c r="C181" s="16" t="s">
        <v>37</v>
      </c>
      <c r="D181" s="10" t="s">
        <v>16</v>
      </c>
      <c r="E181" s="10">
        <v>9</v>
      </c>
      <c r="F181" s="6">
        <v>305.5972</v>
      </c>
      <c r="G181" s="6">
        <f t="shared" si="9"/>
        <v>2750.3748</v>
      </c>
      <c r="H181" s="6"/>
    </row>
    <row r="182" spans="1:8">
      <c r="A182" s="12">
        <v>27</v>
      </c>
      <c r="B182" s="7" t="s">
        <v>54</v>
      </c>
      <c r="C182" s="16" t="s">
        <v>37</v>
      </c>
      <c r="D182" s="10" t="s">
        <v>35</v>
      </c>
      <c r="E182" s="10">
        <v>850</v>
      </c>
      <c r="F182" s="6"/>
      <c r="G182" s="6">
        <f t="shared" si="9"/>
        <v>0</v>
      </c>
      <c r="H182" s="6"/>
    </row>
    <row r="183" spans="1:8">
      <c r="A183" s="12">
        <v>28</v>
      </c>
      <c r="B183" s="7" t="s">
        <v>53</v>
      </c>
      <c r="C183" s="16" t="s">
        <v>37</v>
      </c>
      <c r="D183" s="10" t="s">
        <v>35</v>
      </c>
      <c r="E183" s="14">
        <v>300</v>
      </c>
      <c r="F183" s="6">
        <v>2.26</v>
      </c>
      <c r="G183" s="6">
        <f t="shared" si="9"/>
        <v>678</v>
      </c>
      <c r="H183" s="6"/>
    </row>
    <row r="184" spans="1:8">
      <c r="A184" s="12">
        <v>29</v>
      </c>
      <c r="B184" s="7" t="s">
        <v>55</v>
      </c>
      <c r="C184" s="16" t="s">
        <v>37</v>
      </c>
      <c r="D184" s="12" t="s">
        <v>35</v>
      </c>
      <c r="E184" s="14">
        <v>850</v>
      </c>
      <c r="F184" s="6">
        <v>2.26</v>
      </c>
      <c r="G184" s="6">
        <f t="shared" si="9"/>
        <v>1921</v>
      </c>
      <c r="H184" s="6"/>
    </row>
    <row r="185" ht="39" customHeight="1" spans="1:8">
      <c r="A185" s="12">
        <v>30</v>
      </c>
      <c r="B185" s="6" t="s">
        <v>51</v>
      </c>
      <c r="C185" s="17" t="s">
        <v>52</v>
      </c>
      <c r="D185" s="10" t="s">
        <v>38</v>
      </c>
      <c r="E185" s="12">
        <v>1</v>
      </c>
      <c r="F185" s="6">
        <v>1356</v>
      </c>
      <c r="G185" s="6">
        <f t="shared" si="9"/>
        <v>1356</v>
      </c>
      <c r="H185" s="6"/>
    </row>
    <row r="186" spans="1:8">
      <c r="A186" s="12">
        <v>31</v>
      </c>
      <c r="B186" s="6" t="s">
        <v>56</v>
      </c>
      <c r="C186" s="6" t="s">
        <v>37</v>
      </c>
      <c r="D186" s="10" t="s">
        <v>38</v>
      </c>
      <c r="E186" s="12">
        <v>1</v>
      </c>
      <c r="F186" s="18">
        <f>4469.58+346.86</f>
        <v>4816.44</v>
      </c>
      <c r="G186" s="18">
        <f>F186</f>
        <v>4816.44</v>
      </c>
      <c r="H186" s="6"/>
    </row>
    <row r="187" spans="1:8">
      <c r="A187" s="12">
        <v>32</v>
      </c>
      <c r="B187" s="6" t="s">
        <v>57</v>
      </c>
      <c r="C187" s="33"/>
      <c r="D187" s="33"/>
      <c r="E187" s="33"/>
      <c r="F187" s="18"/>
      <c r="G187" s="18">
        <f>SUM(G157:G186)</f>
        <v>78825.0668</v>
      </c>
      <c r="H187" s="6"/>
    </row>
    <row r="188" spans="1:8">
      <c r="A188" s="34" t="s">
        <v>119</v>
      </c>
      <c r="B188" s="35"/>
      <c r="C188" s="35"/>
      <c r="D188" s="35"/>
      <c r="E188" s="35"/>
      <c r="F188" s="23"/>
      <c r="G188" s="23"/>
      <c r="H188" s="23"/>
    </row>
    <row r="189" ht="15" spans="1:8">
      <c r="A189" s="36" t="s">
        <v>2</v>
      </c>
      <c r="B189" s="36" t="s">
        <v>3</v>
      </c>
      <c r="C189" s="5" t="s">
        <v>4</v>
      </c>
      <c r="D189" s="36" t="s">
        <v>59</v>
      </c>
      <c r="E189" s="36" t="s">
        <v>60</v>
      </c>
      <c r="F189" s="5" t="s">
        <v>7</v>
      </c>
      <c r="G189" s="5" t="s">
        <v>8</v>
      </c>
      <c r="H189" s="36" t="s">
        <v>9</v>
      </c>
    </row>
    <row r="190" ht="189" spans="1:8">
      <c r="A190" s="12">
        <v>1</v>
      </c>
      <c r="B190" s="6" t="s">
        <v>85</v>
      </c>
      <c r="C190" s="31" t="s">
        <v>86</v>
      </c>
      <c r="D190" s="12" t="s">
        <v>12</v>
      </c>
      <c r="E190" s="12">
        <v>2</v>
      </c>
      <c r="F190" s="18">
        <v>387.59</v>
      </c>
      <c r="G190" s="6">
        <f t="shared" ref="G190:G202" si="10">F190*E190</f>
        <v>775.18</v>
      </c>
      <c r="H190" s="7"/>
    </row>
    <row r="191" ht="172.5" spans="1:8">
      <c r="A191" s="12">
        <v>2</v>
      </c>
      <c r="B191" s="7" t="s">
        <v>87</v>
      </c>
      <c r="C191" s="7" t="s">
        <v>88</v>
      </c>
      <c r="D191" s="12" t="s">
        <v>16</v>
      </c>
      <c r="E191" s="12">
        <v>2</v>
      </c>
      <c r="F191" s="6">
        <v>19.21</v>
      </c>
      <c r="G191" s="6">
        <f t="shared" si="10"/>
        <v>38.42</v>
      </c>
      <c r="H191" s="6"/>
    </row>
    <row r="192" ht="216.75" spans="1:8">
      <c r="A192" s="12">
        <v>4</v>
      </c>
      <c r="B192" s="7" t="s">
        <v>89</v>
      </c>
      <c r="C192" s="8" t="s">
        <v>120</v>
      </c>
      <c r="D192" s="10" t="s">
        <v>16</v>
      </c>
      <c r="E192" s="12">
        <v>2</v>
      </c>
      <c r="F192" s="6">
        <v>50.85</v>
      </c>
      <c r="G192" s="6">
        <f t="shared" si="10"/>
        <v>101.7</v>
      </c>
      <c r="H192" s="6"/>
    </row>
    <row r="193" ht="45.75" customHeight="1" spans="1:8">
      <c r="A193" s="12">
        <v>5</v>
      </c>
      <c r="B193" s="6" t="s">
        <v>91</v>
      </c>
      <c r="C193" s="6" t="s">
        <v>92</v>
      </c>
      <c r="D193" s="12" t="s">
        <v>93</v>
      </c>
      <c r="E193" s="12">
        <v>2</v>
      </c>
      <c r="F193" s="6">
        <v>288.15</v>
      </c>
      <c r="G193" s="6">
        <f t="shared" si="10"/>
        <v>576.3</v>
      </c>
      <c r="H193" s="6"/>
    </row>
    <row r="194" spans="1:8">
      <c r="A194" s="12">
        <v>6</v>
      </c>
      <c r="B194" s="7" t="s">
        <v>94</v>
      </c>
      <c r="C194" s="7" t="s">
        <v>114</v>
      </c>
      <c r="D194" s="12" t="s">
        <v>16</v>
      </c>
      <c r="E194" s="12">
        <v>1</v>
      </c>
      <c r="F194" s="6">
        <v>372.9</v>
      </c>
      <c r="G194" s="6">
        <f t="shared" si="10"/>
        <v>372.9</v>
      </c>
      <c r="H194" s="6"/>
    </row>
    <row r="195" ht="28.5" spans="1:8">
      <c r="A195" s="12"/>
      <c r="B195" s="6" t="s">
        <v>26</v>
      </c>
      <c r="C195" s="8" t="s">
        <v>27</v>
      </c>
      <c r="D195" s="10" t="s">
        <v>12</v>
      </c>
      <c r="E195" s="12">
        <v>1</v>
      </c>
      <c r="F195" s="6">
        <v>237.3</v>
      </c>
      <c r="G195" s="6">
        <f t="shared" si="10"/>
        <v>237.3</v>
      </c>
      <c r="H195" s="6"/>
    </row>
    <row r="196" spans="1:8">
      <c r="A196" s="12">
        <v>7</v>
      </c>
      <c r="B196" s="6" t="s">
        <v>48</v>
      </c>
      <c r="C196" s="6" t="s">
        <v>104</v>
      </c>
      <c r="D196" s="12" t="s">
        <v>35</v>
      </c>
      <c r="E196" s="12">
        <v>30</v>
      </c>
      <c r="F196" s="6">
        <v>5.0059</v>
      </c>
      <c r="G196" s="6">
        <f t="shared" si="10"/>
        <v>150.177</v>
      </c>
      <c r="H196" s="6"/>
    </row>
    <row r="197" ht="185.25" spans="1:8">
      <c r="A197" s="12">
        <v>8</v>
      </c>
      <c r="B197" s="6" t="s">
        <v>40</v>
      </c>
      <c r="C197" s="6" t="s">
        <v>41</v>
      </c>
      <c r="D197" s="12" t="s">
        <v>35</v>
      </c>
      <c r="E197" s="12">
        <v>30</v>
      </c>
      <c r="F197" s="6">
        <v>2.8815</v>
      </c>
      <c r="G197" s="6">
        <f t="shared" si="10"/>
        <v>86.445</v>
      </c>
      <c r="H197" s="6"/>
    </row>
    <row r="198" spans="1:8">
      <c r="A198" s="12">
        <v>9</v>
      </c>
      <c r="B198" s="7" t="s">
        <v>50</v>
      </c>
      <c r="C198" s="17" t="s">
        <v>37</v>
      </c>
      <c r="D198" s="12" t="s">
        <v>35</v>
      </c>
      <c r="E198" s="12">
        <v>15</v>
      </c>
      <c r="F198" s="8">
        <v>29.832</v>
      </c>
      <c r="G198" s="6">
        <f t="shared" si="10"/>
        <v>447.48</v>
      </c>
      <c r="H198" s="6"/>
    </row>
    <row r="199" spans="1:8">
      <c r="A199" s="12">
        <v>10</v>
      </c>
      <c r="B199" s="7" t="s">
        <v>53</v>
      </c>
      <c r="C199" s="16" t="s">
        <v>37</v>
      </c>
      <c r="D199" s="10" t="s">
        <v>35</v>
      </c>
      <c r="E199" s="12">
        <v>30</v>
      </c>
      <c r="F199" s="6">
        <v>2.26</v>
      </c>
      <c r="G199" s="6">
        <f t="shared" si="10"/>
        <v>67.8</v>
      </c>
      <c r="H199" s="6"/>
    </row>
    <row r="200" ht="21.75" customHeight="1" spans="1:8">
      <c r="A200" s="12">
        <v>11</v>
      </c>
      <c r="B200" s="6" t="s">
        <v>55</v>
      </c>
      <c r="C200" s="17" t="s">
        <v>37</v>
      </c>
      <c r="D200" s="12" t="s">
        <v>35</v>
      </c>
      <c r="E200" s="12">
        <v>30</v>
      </c>
      <c r="F200" s="6">
        <v>2.26</v>
      </c>
      <c r="G200" s="6">
        <f t="shared" si="10"/>
        <v>67.8</v>
      </c>
      <c r="H200" s="6"/>
    </row>
    <row r="201" spans="1:8">
      <c r="A201" s="12">
        <v>12</v>
      </c>
      <c r="B201" s="6" t="s">
        <v>108</v>
      </c>
      <c r="C201" s="17" t="s">
        <v>37</v>
      </c>
      <c r="D201" s="12" t="s">
        <v>16</v>
      </c>
      <c r="E201" s="12">
        <v>2</v>
      </c>
      <c r="F201" s="6">
        <v>305.5972</v>
      </c>
      <c r="G201" s="6">
        <f t="shared" si="10"/>
        <v>611.1944</v>
      </c>
      <c r="H201" s="6"/>
    </row>
    <row r="202" ht="33.75" customHeight="1" spans="1:8">
      <c r="A202" s="12">
        <v>13</v>
      </c>
      <c r="B202" s="6" t="s">
        <v>51</v>
      </c>
      <c r="C202" s="17" t="s">
        <v>52</v>
      </c>
      <c r="D202" s="12" t="s">
        <v>38</v>
      </c>
      <c r="E202" s="12">
        <v>1</v>
      </c>
      <c r="F202" s="6">
        <v>113</v>
      </c>
      <c r="G202" s="6">
        <f t="shared" si="10"/>
        <v>113</v>
      </c>
      <c r="H202" s="6"/>
    </row>
    <row r="203" spans="1:8">
      <c r="A203" s="12">
        <v>14</v>
      </c>
      <c r="B203" s="6" t="s">
        <v>56</v>
      </c>
      <c r="C203" s="6" t="s">
        <v>37</v>
      </c>
      <c r="D203" s="12" t="s">
        <v>38</v>
      </c>
      <c r="E203" s="12">
        <v>1</v>
      </c>
      <c r="F203" s="6">
        <f>449.41+346.86</f>
        <v>796.27</v>
      </c>
      <c r="G203" s="18">
        <f>F203</f>
        <v>796.27</v>
      </c>
      <c r="H203" s="6"/>
    </row>
    <row r="204" spans="1:8">
      <c r="A204" s="12">
        <v>15</v>
      </c>
      <c r="B204" s="6" t="s">
        <v>57</v>
      </c>
      <c r="C204" s="33"/>
      <c r="D204" s="33"/>
      <c r="E204" s="33"/>
      <c r="F204" s="6"/>
      <c r="G204" s="6">
        <f>SUM(G190:G203)</f>
        <v>4441.9664</v>
      </c>
      <c r="H204" s="6"/>
    </row>
    <row r="205" spans="1:8">
      <c r="A205" s="34" t="s">
        <v>121</v>
      </c>
      <c r="B205" s="35"/>
      <c r="C205" s="35"/>
      <c r="D205" s="35"/>
      <c r="E205" s="35"/>
      <c r="F205" s="23"/>
      <c r="G205" s="23"/>
      <c r="H205" s="23"/>
    </row>
    <row r="206" ht="15" spans="1:8">
      <c r="A206" s="36" t="s">
        <v>2</v>
      </c>
      <c r="B206" s="36" t="s">
        <v>3</v>
      </c>
      <c r="C206" s="5" t="s">
        <v>4</v>
      </c>
      <c r="D206" s="36" t="s">
        <v>59</v>
      </c>
      <c r="E206" s="36" t="s">
        <v>60</v>
      </c>
      <c r="F206" s="5" t="s">
        <v>7</v>
      </c>
      <c r="G206" s="5" t="s">
        <v>8</v>
      </c>
      <c r="H206" s="36" t="s">
        <v>9</v>
      </c>
    </row>
    <row r="207" ht="185.25" spans="1:8">
      <c r="A207" s="12">
        <v>1</v>
      </c>
      <c r="B207" s="6" t="s">
        <v>85</v>
      </c>
      <c r="C207" s="6" t="s">
        <v>86</v>
      </c>
      <c r="D207" s="12" t="s">
        <v>12</v>
      </c>
      <c r="E207" s="12">
        <v>7</v>
      </c>
      <c r="F207" s="18">
        <v>387.59</v>
      </c>
      <c r="G207" s="6">
        <f t="shared" ref="G207:G222" si="11">F207*E207</f>
        <v>2713.13</v>
      </c>
      <c r="H207" s="7"/>
    </row>
    <row r="208" ht="48" customHeight="1" spans="1:8">
      <c r="A208" s="12">
        <v>2</v>
      </c>
      <c r="B208" s="7" t="s">
        <v>87</v>
      </c>
      <c r="C208" s="7" t="s">
        <v>88</v>
      </c>
      <c r="D208" s="12" t="s">
        <v>16</v>
      </c>
      <c r="E208" s="12">
        <v>7</v>
      </c>
      <c r="F208" s="6">
        <v>19.21</v>
      </c>
      <c r="G208" s="6">
        <f t="shared" si="11"/>
        <v>134.47</v>
      </c>
      <c r="H208" s="6"/>
    </row>
    <row r="209" ht="35.25" customHeight="1" spans="1:8">
      <c r="A209" s="12">
        <v>3</v>
      </c>
      <c r="B209" s="6" t="s">
        <v>26</v>
      </c>
      <c r="C209" s="8" t="s">
        <v>27</v>
      </c>
      <c r="D209" s="10" t="s">
        <v>12</v>
      </c>
      <c r="E209" s="12">
        <v>3</v>
      </c>
      <c r="F209" s="6">
        <v>237.3</v>
      </c>
      <c r="G209" s="6">
        <f t="shared" si="11"/>
        <v>711.9</v>
      </c>
      <c r="H209" s="6"/>
    </row>
    <row r="210" ht="45.75" customHeight="1" spans="1:8">
      <c r="A210" s="12">
        <v>4</v>
      </c>
      <c r="B210" s="7" t="s">
        <v>89</v>
      </c>
      <c r="C210" s="32" t="s">
        <v>90</v>
      </c>
      <c r="D210" s="10" t="s">
        <v>16</v>
      </c>
      <c r="E210" s="12">
        <v>7</v>
      </c>
      <c r="F210" s="6">
        <v>50.85</v>
      </c>
      <c r="G210" s="6">
        <f t="shared" si="11"/>
        <v>355.95</v>
      </c>
      <c r="H210" s="6"/>
    </row>
    <row r="211" ht="31.5" customHeight="1" spans="1:8">
      <c r="A211" s="12">
        <v>5</v>
      </c>
      <c r="B211" s="6" t="s">
        <v>91</v>
      </c>
      <c r="C211" s="6" t="s">
        <v>92</v>
      </c>
      <c r="D211" s="12" t="s">
        <v>93</v>
      </c>
      <c r="E211" s="12">
        <v>5</v>
      </c>
      <c r="F211" s="6">
        <v>288.15</v>
      </c>
      <c r="G211" s="6">
        <f t="shared" si="11"/>
        <v>1440.75</v>
      </c>
      <c r="H211" s="6"/>
    </row>
    <row r="212" spans="1:8">
      <c r="A212" s="12">
        <v>9</v>
      </c>
      <c r="B212" s="6" t="s">
        <v>96</v>
      </c>
      <c r="C212" s="6" t="s">
        <v>97</v>
      </c>
      <c r="D212" s="12" t="s">
        <v>93</v>
      </c>
      <c r="E212" s="12">
        <v>7</v>
      </c>
      <c r="F212" s="6">
        <v>25.3233</v>
      </c>
      <c r="G212" s="6">
        <f t="shared" si="11"/>
        <v>177.2631</v>
      </c>
      <c r="H212" s="6"/>
    </row>
    <row r="213" ht="33.75" customHeight="1" spans="1:8">
      <c r="A213" s="12">
        <v>10</v>
      </c>
      <c r="B213" s="7" t="s">
        <v>94</v>
      </c>
      <c r="C213" s="7" t="s">
        <v>114</v>
      </c>
      <c r="D213" s="12" t="s">
        <v>16</v>
      </c>
      <c r="E213" s="12">
        <v>3</v>
      </c>
      <c r="F213" s="6">
        <v>372.9</v>
      </c>
      <c r="G213" s="6">
        <f t="shared" si="11"/>
        <v>1118.7</v>
      </c>
      <c r="H213" s="6"/>
    </row>
    <row r="214" spans="1:8">
      <c r="A214" s="12">
        <v>13</v>
      </c>
      <c r="B214" s="6" t="s">
        <v>48</v>
      </c>
      <c r="C214" s="6" t="s">
        <v>104</v>
      </c>
      <c r="D214" s="12" t="s">
        <v>35</v>
      </c>
      <c r="E214" s="12">
        <v>70</v>
      </c>
      <c r="F214" s="6">
        <v>5.0059</v>
      </c>
      <c r="G214" s="6">
        <f t="shared" si="11"/>
        <v>350.413</v>
      </c>
      <c r="H214" s="6"/>
    </row>
    <row r="215" ht="41.25" customHeight="1" spans="1:8">
      <c r="A215" s="12">
        <v>14</v>
      </c>
      <c r="B215" s="6" t="s">
        <v>40</v>
      </c>
      <c r="C215" s="6" t="s">
        <v>41</v>
      </c>
      <c r="D215" s="12" t="s">
        <v>35</v>
      </c>
      <c r="E215" s="12">
        <v>70</v>
      </c>
      <c r="F215" s="6">
        <v>2.8815</v>
      </c>
      <c r="G215" s="6">
        <f t="shared" si="11"/>
        <v>201.705</v>
      </c>
      <c r="H215" s="6"/>
    </row>
    <row r="216" spans="1:8">
      <c r="A216" s="12">
        <v>15</v>
      </c>
      <c r="B216" s="7" t="s">
        <v>33</v>
      </c>
      <c r="C216" s="11" t="s">
        <v>34</v>
      </c>
      <c r="D216" s="12" t="s">
        <v>35</v>
      </c>
      <c r="E216" s="12">
        <v>50</v>
      </c>
      <c r="F216" s="6">
        <v>2.1357</v>
      </c>
      <c r="G216" s="6">
        <f t="shared" si="11"/>
        <v>106.785</v>
      </c>
      <c r="H216" s="6"/>
    </row>
    <row r="217" spans="1:8">
      <c r="A217" s="12">
        <v>16</v>
      </c>
      <c r="B217" s="7" t="s">
        <v>39</v>
      </c>
      <c r="C217" s="17" t="s">
        <v>37</v>
      </c>
      <c r="D217" s="12" t="s">
        <v>35</v>
      </c>
      <c r="E217" s="12">
        <v>30</v>
      </c>
      <c r="F217" s="6">
        <v>33.9</v>
      </c>
      <c r="G217" s="6">
        <f t="shared" si="11"/>
        <v>1017</v>
      </c>
      <c r="H217" s="6"/>
    </row>
    <row r="218" spans="1:8">
      <c r="A218" s="12"/>
      <c r="B218" s="7" t="s">
        <v>50</v>
      </c>
      <c r="C218" s="17" t="s">
        <v>37</v>
      </c>
      <c r="D218" s="12" t="s">
        <v>35</v>
      </c>
      <c r="E218" s="12">
        <v>30</v>
      </c>
      <c r="F218" s="8">
        <v>29.832</v>
      </c>
      <c r="G218" s="6">
        <f t="shared" si="11"/>
        <v>894.96</v>
      </c>
      <c r="H218" s="6"/>
    </row>
    <row r="219" spans="1:8">
      <c r="A219" s="12">
        <v>17</v>
      </c>
      <c r="B219" s="7" t="s">
        <v>53</v>
      </c>
      <c r="C219" s="16" t="s">
        <v>37</v>
      </c>
      <c r="D219" s="12" t="s">
        <v>35</v>
      </c>
      <c r="E219" s="12">
        <v>70</v>
      </c>
      <c r="F219" s="6">
        <v>2.26</v>
      </c>
      <c r="G219" s="6">
        <f t="shared" si="11"/>
        <v>158.2</v>
      </c>
      <c r="H219" s="6"/>
    </row>
    <row r="220" spans="1:8">
      <c r="A220" s="12">
        <v>18</v>
      </c>
      <c r="B220" s="6" t="s">
        <v>55</v>
      </c>
      <c r="C220" s="17" t="s">
        <v>37</v>
      </c>
      <c r="D220" s="12" t="s">
        <v>35</v>
      </c>
      <c r="E220" s="12">
        <v>70</v>
      </c>
      <c r="F220" s="6">
        <v>2.26</v>
      </c>
      <c r="G220" s="6">
        <f t="shared" si="11"/>
        <v>158.2</v>
      </c>
      <c r="H220" s="6"/>
    </row>
    <row r="221" spans="1:8">
      <c r="A221" s="12">
        <v>20</v>
      </c>
      <c r="B221" s="6" t="s">
        <v>108</v>
      </c>
      <c r="C221" s="17" t="s">
        <v>37</v>
      </c>
      <c r="D221" s="12" t="s">
        <v>16</v>
      </c>
      <c r="E221" s="12">
        <v>5</v>
      </c>
      <c r="F221" s="6">
        <v>305.5972</v>
      </c>
      <c r="G221" s="6">
        <f t="shared" si="11"/>
        <v>1527.986</v>
      </c>
      <c r="H221" s="6"/>
    </row>
    <row r="222" ht="36" customHeight="1" spans="1:8">
      <c r="A222" s="12">
        <v>21</v>
      </c>
      <c r="B222" s="6" t="s">
        <v>51</v>
      </c>
      <c r="C222" s="17" t="s">
        <v>52</v>
      </c>
      <c r="D222" s="12" t="s">
        <v>38</v>
      </c>
      <c r="E222" s="12">
        <v>1</v>
      </c>
      <c r="F222" s="6">
        <v>339</v>
      </c>
      <c r="G222" s="6">
        <f t="shared" si="11"/>
        <v>339</v>
      </c>
      <c r="H222" s="6"/>
    </row>
    <row r="223" spans="1:8">
      <c r="A223" s="12">
        <v>22</v>
      </c>
      <c r="B223" s="6" t="s">
        <v>56</v>
      </c>
      <c r="C223" s="6" t="s">
        <v>37</v>
      </c>
      <c r="D223" s="12" t="s">
        <v>38</v>
      </c>
      <c r="E223" s="12">
        <v>1</v>
      </c>
      <c r="F223" s="18">
        <f>1738.17+346.86</f>
        <v>2085.03</v>
      </c>
      <c r="G223" s="18">
        <f>F223</f>
        <v>2085.03</v>
      </c>
      <c r="H223" s="7"/>
    </row>
    <row r="224" spans="1:8">
      <c r="A224" s="12">
        <v>23</v>
      </c>
      <c r="B224" s="6" t="s">
        <v>57</v>
      </c>
      <c r="C224" s="33"/>
      <c r="D224" s="33"/>
      <c r="E224" s="33"/>
      <c r="F224" s="18"/>
      <c r="G224" s="18">
        <f>SUM(G207:G223)</f>
        <v>13491.4421</v>
      </c>
      <c r="H224" s="6"/>
    </row>
    <row r="225" spans="1:8">
      <c r="A225" s="34" t="s">
        <v>122</v>
      </c>
      <c r="B225" s="35"/>
      <c r="C225" s="35"/>
      <c r="D225" s="35"/>
      <c r="E225" s="35"/>
      <c r="F225" s="23"/>
      <c r="G225" s="23"/>
      <c r="H225" s="23"/>
    </row>
    <row r="226" ht="15" spans="1:8">
      <c r="A226" s="36" t="s">
        <v>2</v>
      </c>
      <c r="B226" s="36" t="s">
        <v>3</v>
      </c>
      <c r="C226" s="5" t="s">
        <v>4</v>
      </c>
      <c r="D226" s="36" t="s">
        <v>59</v>
      </c>
      <c r="E226" s="36" t="s">
        <v>60</v>
      </c>
      <c r="F226" s="5" t="s">
        <v>7</v>
      </c>
      <c r="G226" s="5" t="s">
        <v>8</v>
      </c>
      <c r="H226" s="36" t="s">
        <v>9</v>
      </c>
    </row>
    <row r="227" ht="185.25" spans="1:8">
      <c r="A227" s="12">
        <v>1</v>
      </c>
      <c r="B227" s="6" t="s">
        <v>85</v>
      </c>
      <c r="C227" s="6" t="s">
        <v>86</v>
      </c>
      <c r="D227" s="12" t="s">
        <v>12</v>
      </c>
      <c r="E227" s="12">
        <v>7</v>
      </c>
      <c r="F227" s="18">
        <v>387.59</v>
      </c>
      <c r="G227" s="6">
        <f t="shared" ref="G227:G249" si="12">F227*E227</f>
        <v>2713.13</v>
      </c>
      <c r="H227" s="7"/>
    </row>
    <row r="228" ht="61.5" customHeight="1" spans="1:8">
      <c r="A228" s="12">
        <v>2</v>
      </c>
      <c r="B228" s="7" t="s">
        <v>87</v>
      </c>
      <c r="C228" s="7" t="s">
        <v>88</v>
      </c>
      <c r="D228" s="12" t="s">
        <v>16</v>
      </c>
      <c r="E228" s="12">
        <v>7</v>
      </c>
      <c r="F228" s="6">
        <v>19.21</v>
      </c>
      <c r="G228" s="6">
        <f t="shared" si="12"/>
        <v>134.47</v>
      </c>
      <c r="H228" s="6"/>
    </row>
    <row r="229" ht="69.75" customHeight="1" spans="1:8">
      <c r="A229" s="12">
        <v>3</v>
      </c>
      <c r="B229" s="7" t="s">
        <v>89</v>
      </c>
      <c r="C229" s="32" t="s">
        <v>90</v>
      </c>
      <c r="D229" s="10" t="s">
        <v>16</v>
      </c>
      <c r="E229" s="12">
        <v>7</v>
      </c>
      <c r="F229" s="6">
        <v>50.85</v>
      </c>
      <c r="G229" s="6">
        <f t="shared" si="12"/>
        <v>355.95</v>
      </c>
      <c r="H229" s="6"/>
    </row>
    <row r="230" spans="1:8">
      <c r="A230" s="12">
        <v>4</v>
      </c>
      <c r="B230" s="6" t="s">
        <v>96</v>
      </c>
      <c r="C230" s="6" t="s">
        <v>97</v>
      </c>
      <c r="D230" s="12" t="s">
        <v>93</v>
      </c>
      <c r="E230" s="12">
        <v>7</v>
      </c>
      <c r="F230" s="6">
        <v>25.3233</v>
      </c>
      <c r="G230" s="6">
        <f t="shared" si="12"/>
        <v>177.2631</v>
      </c>
      <c r="H230" s="6"/>
    </row>
    <row r="231" ht="42" customHeight="1" spans="1:8">
      <c r="A231" s="12">
        <v>5</v>
      </c>
      <c r="B231" s="7" t="s">
        <v>94</v>
      </c>
      <c r="C231" s="7" t="s">
        <v>114</v>
      </c>
      <c r="D231" s="12" t="s">
        <v>16</v>
      </c>
      <c r="E231" s="12">
        <v>4</v>
      </c>
      <c r="F231" s="6">
        <v>372.9</v>
      </c>
      <c r="G231" s="6">
        <f t="shared" si="12"/>
        <v>1491.6</v>
      </c>
      <c r="H231" s="6"/>
    </row>
    <row r="232" ht="94.5" spans="1:8">
      <c r="A232" s="12">
        <v>6</v>
      </c>
      <c r="B232" s="7" t="s">
        <v>100</v>
      </c>
      <c r="C232" s="7" t="s">
        <v>101</v>
      </c>
      <c r="D232" s="10" t="s">
        <v>12</v>
      </c>
      <c r="E232" s="10">
        <v>1</v>
      </c>
      <c r="F232" s="6">
        <v>1446.4</v>
      </c>
      <c r="G232" s="6">
        <f t="shared" si="12"/>
        <v>1446.4</v>
      </c>
      <c r="H232" s="6"/>
    </row>
    <row r="233" ht="285" spans="1:8">
      <c r="A233" s="12">
        <v>7</v>
      </c>
      <c r="B233" s="7" t="s">
        <v>115</v>
      </c>
      <c r="C233" s="7" t="s">
        <v>116</v>
      </c>
      <c r="D233" s="10" t="s">
        <v>12</v>
      </c>
      <c r="E233" s="12">
        <v>2</v>
      </c>
      <c r="F233" s="6">
        <v>380.0303</v>
      </c>
      <c r="G233" s="6">
        <f t="shared" si="12"/>
        <v>760.0606</v>
      </c>
      <c r="H233" s="6"/>
    </row>
    <row r="234" ht="285" spans="1:8">
      <c r="A234" s="12">
        <v>8</v>
      </c>
      <c r="B234" s="7" t="s">
        <v>31</v>
      </c>
      <c r="C234" s="7" t="s">
        <v>32</v>
      </c>
      <c r="D234" s="10" t="s">
        <v>12</v>
      </c>
      <c r="E234" s="12">
        <v>6</v>
      </c>
      <c r="F234" s="9">
        <v>253.12</v>
      </c>
      <c r="G234" s="6">
        <f t="shared" si="12"/>
        <v>1518.72</v>
      </c>
      <c r="H234" s="6"/>
    </row>
    <row r="235" spans="1:8">
      <c r="A235" s="12"/>
      <c r="B235" s="8" t="s">
        <v>42</v>
      </c>
      <c r="C235" s="8" t="s">
        <v>43</v>
      </c>
      <c r="D235" s="14" t="s">
        <v>35</v>
      </c>
      <c r="E235" s="12">
        <v>400</v>
      </c>
      <c r="F235" s="6">
        <v>2.599</v>
      </c>
      <c r="G235" s="6">
        <f t="shared" si="12"/>
        <v>1039.6</v>
      </c>
      <c r="H235" s="6"/>
    </row>
    <row r="236" spans="1:8">
      <c r="A236" s="12">
        <v>9</v>
      </c>
      <c r="B236" s="6" t="s">
        <v>48</v>
      </c>
      <c r="C236" s="6" t="s">
        <v>49</v>
      </c>
      <c r="D236" s="12" t="s">
        <v>35</v>
      </c>
      <c r="E236" s="12">
        <v>400</v>
      </c>
      <c r="F236" s="6">
        <v>5.0059</v>
      </c>
      <c r="G236" s="6">
        <f t="shared" si="12"/>
        <v>2002.36</v>
      </c>
      <c r="H236" s="6"/>
    </row>
    <row r="237" ht="57" customHeight="1" spans="1:8">
      <c r="A237" s="12">
        <v>10</v>
      </c>
      <c r="B237" s="6" t="s">
        <v>40</v>
      </c>
      <c r="C237" s="6" t="s">
        <v>41</v>
      </c>
      <c r="D237" s="12" t="s">
        <v>35</v>
      </c>
      <c r="E237" s="12">
        <v>50</v>
      </c>
      <c r="F237" s="6">
        <v>2.8815</v>
      </c>
      <c r="G237" s="6">
        <f t="shared" si="12"/>
        <v>144.075</v>
      </c>
      <c r="H237" s="6"/>
    </row>
    <row r="238" spans="1:8">
      <c r="A238" s="12">
        <v>11</v>
      </c>
      <c r="B238" s="8" t="s">
        <v>44</v>
      </c>
      <c r="C238" s="8" t="s">
        <v>45</v>
      </c>
      <c r="D238" s="10" t="s">
        <v>16</v>
      </c>
      <c r="E238" s="12">
        <v>4</v>
      </c>
      <c r="F238" s="6">
        <v>58.76</v>
      </c>
      <c r="G238" s="6">
        <f t="shared" si="12"/>
        <v>235.04</v>
      </c>
      <c r="H238" s="6"/>
    </row>
    <row r="239" spans="1:8">
      <c r="A239" s="12">
        <v>12</v>
      </c>
      <c r="B239" s="8" t="s">
        <v>123</v>
      </c>
      <c r="C239" s="8" t="s">
        <v>124</v>
      </c>
      <c r="D239" s="10" t="s">
        <v>16</v>
      </c>
      <c r="E239" s="12">
        <v>1</v>
      </c>
      <c r="F239" s="6">
        <v>881.4</v>
      </c>
      <c r="G239" s="6">
        <f t="shared" si="12"/>
        <v>881.4</v>
      </c>
      <c r="H239" s="6"/>
    </row>
    <row r="240" spans="1:8">
      <c r="A240" s="12">
        <v>13</v>
      </c>
      <c r="B240" s="8" t="s">
        <v>46</v>
      </c>
      <c r="C240" s="8" t="s">
        <v>62</v>
      </c>
      <c r="D240" s="14" t="s">
        <v>16</v>
      </c>
      <c r="E240" s="12">
        <v>1</v>
      </c>
      <c r="F240" s="6">
        <v>118.65</v>
      </c>
      <c r="G240" s="6">
        <f t="shared" si="12"/>
        <v>118.65</v>
      </c>
      <c r="H240" s="6"/>
    </row>
    <row r="241" spans="1:8">
      <c r="A241" s="12">
        <v>14</v>
      </c>
      <c r="B241" s="8" t="s">
        <v>105</v>
      </c>
      <c r="C241" s="8"/>
      <c r="D241" s="14" t="s">
        <v>93</v>
      </c>
      <c r="E241" s="12">
        <v>1</v>
      </c>
      <c r="F241" s="6">
        <v>150.29</v>
      </c>
      <c r="G241" s="6">
        <f t="shared" si="12"/>
        <v>150.29</v>
      </c>
      <c r="H241" s="6"/>
    </row>
    <row r="242" spans="1:8">
      <c r="A242" s="12">
        <v>15</v>
      </c>
      <c r="B242" s="8" t="s">
        <v>106</v>
      </c>
      <c r="C242" s="8"/>
      <c r="D242" s="14" t="s">
        <v>107</v>
      </c>
      <c r="E242" s="12">
        <v>1</v>
      </c>
      <c r="F242" s="6">
        <v>16.5658</v>
      </c>
      <c r="G242" s="6">
        <f t="shared" si="12"/>
        <v>16.5658</v>
      </c>
      <c r="H242" s="6"/>
    </row>
    <row r="243" spans="1:8">
      <c r="A243" s="12">
        <v>16</v>
      </c>
      <c r="B243" s="7" t="s">
        <v>33</v>
      </c>
      <c r="C243" s="11" t="s">
        <v>34</v>
      </c>
      <c r="D243" s="12" t="s">
        <v>35</v>
      </c>
      <c r="E243" s="12">
        <v>400</v>
      </c>
      <c r="F243" s="6">
        <v>2.1357</v>
      </c>
      <c r="G243" s="6">
        <f t="shared" si="12"/>
        <v>854.28</v>
      </c>
      <c r="H243" s="6"/>
    </row>
    <row r="244" spans="1:8">
      <c r="A244" s="12">
        <v>17</v>
      </c>
      <c r="B244" s="7" t="s">
        <v>39</v>
      </c>
      <c r="C244" s="17" t="s">
        <v>37</v>
      </c>
      <c r="D244" s="12" t="s">
        <v>35</v>
      </c>
      <c r="E244" s="12">
        <v>400</v>
      </c>
      <c r="F244" s="6">
        <v>33.9</v>
      </c>
      <c r="G244" s="6">
        <f t="shared" si="12"/>
        <v>13560</v>
      </c>
      <c r="H244" s="6"/>
    </row>
    <row r="245" spans="1:8">
      <c r="A245" s="12">
        <v>18</v>
      </c>
      <c r="B245" s="7" t="s">
        <v>50</v>
      </c>
      <c r="C245" s="17" t="s">
        <v>37</v>
      </c>
      <c r="D245" s="12" t="s">
        <v>35</v>
      </c>
      <c r="E245" s="12">
        <v>10</v>
      </c>
      <c r="F245" s="8">
        <v>29.832</v>
      </c>
      <c r="G245" s="6">
        <f t="shared" si="12"/>
        <v>298.32</v>
      </c>
      <c r="H245" s="6"/>
    </row>
    <row r="246" spans="1:8">
      <c r="A246" s="12">
        <v>19</v>
      </c>
      <c r="B246" s="7" t="s">
        <v>53</v>
      </c>
      <c r="C246" s="16" t="s">
        <v>37</v>
      </c>
      <c r="D246" s="12" t="s">
        <v>35</v>
      </c>
      <c r="E246" s="12">
        <v>50</v>
      </c>
      <c r="F246" s="6">
        <v>2.26</v>
      </c>
      <c r="G246" s="6">
        <f t="shared" si="12"/>
        <v>113</v>
      </c>
      <c r="H246" s="6"/>
    </row>
    <row r="247" spans="1:8">
      <c r="A247" s="12">
        <v>20</v>
      </c>
      <c r="B247" s="6" t="s">
        <v>55</v>
      </c>
      <c r="C247" s="17" t="s">
        <v>37</v>
      </c>
      <c r="D247" s="12" t="s">
        <v>35</v>
      </c>
      <c r="E247" s="12">
        <v>400</v>
      </c>
      <c r="F247" s="6">
        <v>2.26</v>
      </c>
      <c r="G247" s="6">
        <f t="shared" si="12"/>
        <v>904</v>
      </c>
      <c r="H247" s="6"/>
    </row>
    <row r="248" spans="1:8">
      <c r="A248" s="12">
        <v>21</v>
      </c>
      <c r="B248" s="6" t="s">
        <v>54</v>
      </c>
      <c r="C248" s="17" t="s">
        <v>37</v>
      </c>
      <c r="D248" s="12" t="s">
        <v>35</v>
      </c>
      <c r="E248" s="12">
        <v>400</v>
      </c>
      <c r="F248" s="6">
        <v>2.26</v>
      </c>
      <c r="G248" s="6">
        <f t="shared" si="12"/>
        <v>904</v>
      </c>
      <c r="H248" s="6"/>
    </row>
    <row r="249" ht="30" customHeight="1" spans="1:8">
      <c r="A249" s="12">
        <v>23</v>
      </c>
      <c r="B249" s="6" t="s">
        <v>51</v>
      </c>
      <c r="C249" s="17" t="s">
        <v>52</v>
      </c>
      <c r="D249" s="12" t="s">
        <v>38</v>
      </c>
      <c r="E249" s="12">
        <v>1</v>
      </c>
      <c r="F249" s="6">
        <v>339</v>
      </c>
      <c r="G249" s="6">
        <f t="shared" si="12"/>
        <v>339</v>
      </c>
      <c r="H249" s="6"/>
    </row>
    <row r="250" spans="1:8">
      <c r="A250" s="12">
        <v>24</v>
      </c>
      <c r="B250" s="6" t="s">
        <v>56</v>
      </c>
      <c r="C250" s="6" t="s">
        <v>37</v>
      </c>
      <c r="D250" s="12" t="s">
        <v>38</v>
      </c>
      <c r="E250" s="12">
        <v>1</v>
      </c>
      <c r="F250" s="18">
        <f>1738.17+346.86</f>
        <v>2085.03</v>
      </c>
      <c r="G250" s="18">
        <f>F250</f>
        <v>2085.03</v>
      </c>
      <c r="H250" s="7"/>
    </row>
    <row r="251" spans="1:8">
      <c r="A251" s="12">
        <v>25</v>
      </c>
      <c r="B251" s="6" t="s">
        <v>57</v>
      </c>
      <c r="C251" s="33"/>
      <c r="D251" s="33"/>
      <c r="E251" s="33"/>
      <c r="F251" s="18"/>
      <c r="G251" s="18">
        <f>SUM(G227:G250)</f>
        <v>32243.2045</v>
      </c>
      <c r="H251" s="6"/>
    </row>
    <row r="252" spans="1:8">
      <c r="A252" s="17" t="s">
        <v>125</v>
      </c>
      <c r="B252" s="37"/>
      <c r="C252" s="20"/>
      <c r="D252" s="20"/>
      <c r="E252" s="20"/>
      <c r="F252" s="21"/>
      <c r="G252" s="38">
        <f>G27+G52+G72+G92+G99+G108+G117+G154+G187+G204+G224+G251</f>
        <v>405462.6883</v>
      </c>
      <c r="H252" s="19"/>
    </row>
    <row r="253" spans="1:8">
      <c r="A253" s="39"/>
      <c r="B253" s="40"/>
      <c r="C253" s="41"/>
      <c r="D253" s="41"/>
      <c r="E253" s="41"/>
      <c r="F253" s="21"/>
      <c r="G253" s="21"/>
      <c r="H253" s="19"/>
    </row>
    <row r="267" ht="18.75" spans="7:7">
      <c r="G267" s="42"/>
    </row>
  </sheetData>
  <autoFilter xmlns:etc="http://www.wps.cn/officeDocument/2017/etCustomData" ref="A3:I258" etc:filterBottomFollowUsedRange="0">
    <extLst/>
  </autoFilter>
  <mergeCells count="29">
    <mergeCell ref="A1:H1"/>
    <mergeCell ref="A2:H2"/>
    <mergeCell ref="C27:E27"/>
    <mergeCell ref="A28:H28"/>
    <mergeCell ref="C52:E52"/>
    <mergeCell ref="A53:H53"/>
    <mergeCell ref="C72:E72"/>
    <mergeCell ref="A73:H73"/>
    <mergeCell ref="C92:E92"/>
    <mergeCell ref="A93:H93"/>
    <mergeCell ref="C99:E99"/>
    <mergeCell ref="A100:H100"/>
    <mergeCell ref="C108:E108"/>
    <mergeCell ref="A109:H109"/>
    <mergeCell ref="C117:E117"/>
    <mergeCell ref="A118:H118"/>
    <mergeCell ref="C154:E154"/>
    <mergeCell ref="A155:H155"/>
    <mergeCell ref="C187:E187"/>
    <mergeCell ref="A188:H188"/>
    <mergeCell ref="C204:E204"/>
    <mergeCell ref="A205:H205"/>
    <mergeCell ref="C224:E224"/>
    <mergeCell ref="A225:H225"/>
    <mergeCell ref="C251:E251"/>
    <mergeCell ref="A252:B252"/>
    <mergeCell ref="C252:E252"/>
    <mergeCell ref="A253:B253"/>
    <mergeCell ref="C253:E25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道闸、监控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李青倬</dc:creator>
  <cp:lastModifiedBy>微信用户</cp:lastModifiedBy>
  <dcterms:created xsi:type="dcterms:W3CDTF">2015-06-05T18:19:00Z</dcterms:created>
  <dcterms:modified xsi:type="dcterms:W3CDTF">2025-05-26T03:57:43Z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1A3891FE9E0445C78A93D22B85252A2C_13</vt:lpwstr>
  </property>
  <property fmtid="{D5CDD505-2E9C-101B-9397-08002B2CF9AE}" pid="3" name="KSOProductBuildVer">
    <vt:lpwstr>2052-12.1.0.21171</vt:lpwstr>
  </property>
</Properties>
</file>